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SC\2025-2026 ECSE\2025-2026 Master Score Sheets\"/>
    </mc:Choice>
  </mc:AlternateContent>
  <xr:revisionPtr revIDLastSave="0" documentId="13_ncr:1_{01C4A658-9F58-4FF9-8424-3B880B031EEF}" xr6:coauthVersionLast="47" xr6:coauthVersionMax="47" xr10:uidLastSave="{00000000-0000-0000-0000-000000000000}"/>
  <bookViews>
    <workbookView xWindow="-120" yWindow="-120" windowWidth="29040" windowHeight="15720" tabRatio="582" activeTab="1" xr2:uid="{00000000-000D-0000-FFFF-FFFF00000000}"/>
  </bookViews>
  <sheets>
    <sheet name="DIVISION  3" sheetId="1" r:id="rId1"/>
    <sheet name="2025-26 FINAL AVERAGES" sheetId="2" r:id="rId2"/>
  </sheets>
  <definedNames>
    <definedName name="_xlnm.Print_Area" localSheetId="1">'2025-26 FINAL AVERAGES'!$C$1:$N$48</definedName>
    <definedName name="_xlnm.Print_Area" localSheetId="0">'DIVISION  3'!$AF$1:$AM$48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1" l="1"/>
  <c r="G139" i="1" l="1"/>
  <c r="G138" i="1"/>
  <c r="G137" i="1"/>
  <c r="G136" i="1"/>
  <c r="G135" i="1"/>
  <c r="G134" i="1"/>
  <c r="G133" i="1"/>
  <c r="G132" i="1"/>
  <c r="G131" i="1"/>
  <c r="G130" i="1"/>
  <c r="F139" i="1"/>
  <c r="F138" i="1"/>
  <c r="F137" i="1"/>
  <c r="F136" i="1"/>
  <c r="F135" i="1"/>
  <c r="F134" i="1"/>
  <c r="F133" i="1"/>
  <c r="F132" i="1"/>
  <c r="F131" i="1"/>
  <c r="F130" i="1"/>
  <c r="K2" i="1"/>
  <c r="C22" i="1" l="1"/>
  <c r="U49" i="1" l="1"/>
  <c r="U48" i="1"/>
  <c r="U18" i="1"/>
  <c r="V61" i="1" l="1"/>
  <c r="V62" i="1" s="1"/>
  <c r="C97" i="1" l="1"/>
  <c r="C98" i="1" s="1"/>
  <c r="C99" i="1" s="1"/>
  <c r="C100" i="1" s="1"/>
  <c r="C101" i="1" s="1"/>
  <c r="C102" i="1" s="1"/>
  <c r="C103" i="1" s="1"/>
  <c r="C104" i="1" s="1"/>
  <c r="C105" i="1" s="1"/>
  <c r="C106" i="1" s="1"/>
  <c r="E61" i="1"/>
  <c r="E46" i="1"/>
  <c r="X91" i="1" l="1"/>
  <c r="X92" i="1" s="1"/>
  <c r="C52" i="1"/>
  <c r="J48" i="1"/>
  <c r="J49" i="1"/>
  <c r="AW12" i="1" l="1"/>
  <c r="AW10" i="1"/>
  <c r="AW9" i="1"/>
  <c r="AW8" i="1"/>
  <c r="AW6" i="1"/>
  <c r="E121" i="1" l="1"/>
  <c r="E106" i="1"/>
  <c r="E91" i="1"/>
  <c r="E76" i="1"/>
  <c r="E31" i="1"/>
  <c r="E16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J11" i="1"/>
  <c r="AJ7" i="1"/>
  <c r="AJ6" i="1"/>
  <c r="AJ10" i="1"/>
  <c r="AJ9" i="1"/>
  <c r="AJ12" i="1"/>
  <c r="AB76" i="1"/>
  <c r="AB77" i="1" s="1"/>
  <c r="V76" i="1"/>
  <c r="V77" i="1" s="1"/>
  <c r="W76" i="1"/>
  <c r="W77" i="1" s="1"/>
  <c r="X76" i="1"/>
  <c r="X77" i="1" s="1"/>
  <c r="Y76" i="1"/>
  <c r="Y77" i="1" s="1"/>
  <c r="Z76" i="1"/>
  <c r="Z77" i="1" s="1"/>
  <c r="AA76" i="1"/>
  <c r="AA77" i="1" s="1"/>
  <c r="K76" i="1"/>
  <c r="L76" i="1"/>
  <c r="L77" i="1" s="1"/>
  <c r="M76" i="1"/>
  <c r="M77" i="1" s="1"/>
  <c r="N76" i="1"/>
  <c r="N77" i="1" s="1"/>
  <c r="O76" i="1"/>
  <c r="O77" i="1" s="1"/>
  <c r="P76" i="1"/>
  <c r="P77" i="1" s="1"/>
  <c r="Q76" i="1"/>
  <c r="Q77" i="1" s="1"/>
  <c r="Q121" i="1"/>
  <c r="Q122" i="1"/>
  <c r="K121" i="1"/>
  <c r="K122" i="1" s="1"/>
  <c r="L121" i="1"/>
  <c r="L122" i="1"/>
  <c r="M121" i="1"/>
  <c r="M122" i="1" s="1"/>
  <c r="N121" i="1"/>
  <c r="N122" i="1" s="1"/>
  <c r="O121" i="1"/>
  <c r="O122" i="1"/>
  <c r="P121" i="1"/>
  <c r="P122" i="1" s="1"/>
  <c r="V121" i="1"/>
  <c r="V122" i="1" s="1"/>
  <c r="W121" i="1"/>
  <c r="W122" i="1"/>
  <c r="X121" i="1"/>
  <c r="X122" i="1"/>
  <c r="Y121" i="1"/>
  <c r="Y122" i="1" s="1"/>
  <c r="Z121" i="1"/>
  <c r="Z122" i="1" s="1"/>
  <c r="AA121" i="1"/>
  <c r="AA122" i="1"/>
  <c r="AB121" i="1"/>
  <c r="AB122" i="1" s="1"/>
  <c r="Q106" i="1"/>
  <c r="Q107" i="1" s="1"/>
  <c r="K106" i="1"/>
  <c r="K107" i="1" s="1"/>
  <c r="L106" i="1"/>
  <c r="L107" i="1" s="1"/>
  <c r="M106" i="1"/>
  <c r="M107" i="1" s="1"/>
  <c r="N106" i="1"/>
  <c r="N107" i="1" s="1"/>
  <c r="O106" i="1"/>
  <c r="O107" i="1" s="1"/>
  <c r="P106" i="1"/>
  <c r="P107" i="1" s="1"/>
  <c r="V106" i="1"/>
  <c r="W106" i="1"/>
  <c r="W107" i="1" s="1"/>
  <c r="X106" i="1"/>
  <c r="X107" i="1" s="1"/>
  <c r="Y106" i="1"/>
  <c r="Y107" i="1" s="1"/>
  <c r="Z106" i="1"/>
  <c r="Z107" i="1" s="1"/>
  <c r="AA106" i="1"/>
  <c r="AA107" i="1" s="1"/>
  <c r="AB106" i="1"/>
  <c r="AB107" i="1" s="1"/>
  <c r="M31" i="1"/>
  <c r="M32" i="1" s="1"/>
  <c r="N31" i="1"/>
  <c r="N32" i="1" s="1"/>
  <c r="O31" i="1"/>
  <c r="O32" i="1" s="1"/>
  <c r="P31" i="1"/>
  <c r="P32" i="1" s="1"/>
  <c r="Q31" i="1"/>
  <c r="Q32" i="1" s="1"/>
  <c r="K31" i="1"/>
  <c r="K32" i="1" s="1"/>
  <c r="L31" i="1"/>
  <c r="L32" i="1" s="1"/>
  <c r="V31" i="1"/>
  <c r="V32" i="1" s="1"/>
  <c r="W31" i="1"/>
  <c r="W32" i="1" s="1"/>
  <c r="X31" i="1"/>
  <c r="X32" i="1" s="1"/>
  <c r="Y31" i="1"/>
  <c r="Y32" i="1" s="1"/>
  <c r="Z31" i="1"/>
  <c r="Z32" i="1" s="1"/>
  <c r="AA31" i="1"/>
  <c r="AA32" i="1" s="1"/>
  <c r="AB31" i="1"/>
  <c r="AB32" i="1" s="1"/>
  <c r="M91" i="1"/>
  <c r="M92" i="1" s="1"/>
  <c r="N91" i="1"/>
  <c r="N92" i="1" s="1"/>
  <c r="O91" i="1"/>
  <c r="O92" i="1" s="1"/>
  <c r="P91" i="1"/>
  <c r="P92" i="1" s="1"/>
  <c r="Q91" i="1"/>
  <c r="Q92" i="1" s="1"/>
  <c r="K91" i="1"/>
  <c r="L91" i="1"/>
  <c r="L92" i="1" s="1"/>
  <c r="V91" i="1"/>
  <c r="V92" i="1" s="1"/>
  <c r="W91" i="1"/>
  <c r="W92" i="1" s="1"/>
  <c r="Y91" i="1"/>
  <c r="Y92" i="1" s="1"/>
  <c r="Z91" i="1"/>
  <c r="Z92" i="1" s="1"/>
  <c r="AA91" i="1"/>
  <c r="AA92" i="1" s="1"/>
  <c r="AB91" i="1"/>
  <c r="AB92" i="1" s="1"/>
  <c r="M16" i="1"/>
  <c r="M17" i="1" s="1"/>
  <c r="N16" i="1"/>
  <c r="N17" i="1" s="1"/>
  <c r="O16" i="1"/>
  <c r="O17" i="1" s="1"/>
  <c r="P16" i="1"/>
  <c r="P17" i="1" s="1"/>
  <c r="Q16" i="1"/>
  <c r="Q17" i="1" s="1"/>
  <c r="K16" i="1"/>
  <c r="K17" i="1" s="1"/>
  <c r="L16" i="1"/>
  <c r="L17" i="1" s="1"/>
  <c r="V16" i="1"/>
  <c r="V17" i="1" s="1"/>
  <c r="W16" i="1"/>
  <c r="W17" i="1" s="1"/>
  <c r="X16" i="1"/>
  <c r="X17" i="1" s="1"/>
  <c r="Y16" i="1"/>
  <c r="Y17" i="1" s="1"/>
  <c r="Z16" i="1"/>
  <c r="Z17" i="1" s="1"/>
  <c r="AA16" i="1"/>
  <c r="AA17" i="1" s="1"/>
  <c r="AB16" i="1"/>
  <c r="AB17" i="1" s="1"/>
  <c r="AB61" i="1"/>
  <c r="AB62" i="1" s="1"/>
  <c r="AA61" i="1"/>
  <c r="AA62" i="1" s="1"/>
  <c r="Z61" i="1"/>
  <c r="Z62" i="1" s="1"/>
  <c r="Y61" i="1"/>
  <c r="Y62" i="1" s="1"/>
  <c r="X61" i="1"/>
  <c r="X62" i="1" s="1"/>
  <c r="W61" i="1"/>
  <c r="W62" i="1" s="1"/>
  <c r="Q61" i="1"/>
  <c r="Q62" i="1" s="1"/>
  <c r="P61" i="1"/>
  <c r="P62" i="1" s="1"/>
  <c r="O61" i="1"/>
  <c r="O62" i="1" s="1"/>
  <c r="N61" i="1"/>
  <c r="N62" i="1" s="1"/>
  <c r="M61" i="1"/>
  <c r="L61" i="1"/>
  <c r="L62" i="1" s="1"/>
  <c r="K61" i="1"/>
  <c r="K62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W47" i="1" s="1"/>
  <c r="V46" i="1"/>
  <c r="V47" i="1" s="1"/>
  <c r="Q46" i="1"/>
  <c r="Q47" i="1" s="1"/>
  <c r="P46" i="1"/>
  <c r="P47" i="1" s="1"/>
  <c r="O46" i="1"/>
  <c r="O47" i="1" s="1"/>
  <c r="N46" i="1"/>
  <c r="N47" i="1" s="1"/>
  <c r="M46" i="1"/>
  <c r="M47" i="1" s="1"/>
  <c r="L46" i="1"/>
  <c r="L47" i="1" s="1"/>
  <c r="K46" i="1"/>
  <c r="J28" i="1"/>
  <c r="U28" i="1"/>
  <c r="J27" i="1"/>
  <c r="U27" i="1"/>
  <c r="L1" i="1"/>
  <c r="M1" i="1" s="1"/>
  <c r="N1" i="1" s="1"/>
  <c r="O1" i="1" s="1"/>
  <c r="P1" i="1" s="1"/>
  <c r="Q1" i="1" s="1"/>
  <c r="V1" i="1" s="1"/>
  <c r="W1" i="1" s="1"/>
  <c r="X1" i="1" s="1"/>
  <c r="Y1" i="1" s="1"/>
  <c r="Z1" i="1" s="1"/>
  <c r="U89" i="1"/>
  <c r="J87" i="1"/>
  <c r="U87" i="1"/>
  <c r="J86" i="1"/>
  <c r="U86" i="1"/>
  <c r="J85" i="1"/>
  <c r="U85" i="1"/>
  <c r="J84" i="1"/>
  <c r="U84" i="1"/>
  <c r="J83" i="1"/>
  <c r="U83" i="1"/>
  <c r="J82" i="1"/>
  <c r="U82" i="1"/>
  <c r="J81" i="1"/>
  <c r="U81" i="1"/>
  <c r="J74" i="1"/>
  <c r="U74" i="1"/>
  <c r="J73" i="1"/>
  <c r="U73" i="1"/>
  <c r="J72" i="1"/>
  <c r="U72" i="1"/>
  <c r="J71" i="1"/>
  <c r="U71" i="1"/>
  <c r="U70" i="1"/>
  <c r="J70" i="1"/>
  <c r="J69" i="1"/>
  <c r="U69" i="1"/>
  <c r="J68" i="1"/>
  <c r="U68" i="1"/>
  <c r="J67" i="1"/>
  <c r="U67" i="1"/>
  <c r="U75" i="1"/>
  <c r="J66" i="1"/>
  <c r="U66" i="1"/>
  <c r="J59" i="1"/>
  <c r="U59" i="1"/>
  <c r="J58" i="1"/>
  <c r="U58" i="1"/>
  <c r="J57" i="1"/>
  <c r="U57" i="1"/>
  <c r="J56" i="1"/>
  <c r="U56" i="1"/>
  <c r="J55" i="1"/>
  <c r="U55" i="1"/>
  <c r="J54" i="1"/>
  <c r="U54" i="1"/>
  <c r="J53" i="1"/>
  <c r="U53" i="1"/>
  <c r="J52" i="1"/>
  <c r="U52" i="1"/>
  <c r="J51" i="1"/>
  <c r="U51" i="1"/>
  <c r="J44" i="1"/>
  <c r="U44" i="1"/>
  <c r="U43" i="1"/>
  <c r="J43" i="1"/>
  <c r="J42" i="1"/>
  <c r="U42" i="1"/>
  <c r="J41" i="1"/>
  <c r="U41" i="1"/>
  <c r="J40" i="1"/>
  <c r="U40" i="1"/>
  <c r="J39" i="1"/>
  <c r="U39" i="1"/>
  <c r="J38" i="1"/>
  <c r="U38" i="1"/>
  <c r="J37" i="1"/>
  <c r="U37" i="1"/>
  <c r="U45" i="1"/>
  <c r="J36" i="1"/>
  <c r="U36" i="1"/>
  <c r="J26" i="1"/>
  <c r="U26" i="1"/>
  <c r="J25" i="1"/>
  <c r="U25" i="1"/>
  <c r="J24" i="1"/>
  <c r="U24" i="1"/>
  <c r="J23" i="1"/>
  <c r="U23" i="1"/>
  <c r="J22" i="1"/>
  <c r="U22" i="1"/>
  <c r="J21" i="1"/>
  <c r="U21" i="1"/>
  <c r="U13" i="1"/>
  <c r="J12" i="1"/>
  <c r="U12" i="1"/>
  <c r="J11" i="1"/>
  <c r="U11" i="1"/>
  <c r="J10" i="1"/>
  <c r="U10" i="1"/>
  <c r="J9" i="1"/>
  <c r="U9" i="1"/>
  <c r="J8" i="1"/>
  <c r="U8" i="1"/>
  <c r="J7" i="1"/>
  <c r="U7" i="1"/>
  <c r="J6" i="1"/>
  <c r="U6" i="1"/>
  <c r="M62" i="1"/>
  <c r="J124" i="1"/>
  <c r="H124" i="1" s="1"/>
  <c r="AM13" i="1" s="1"/>
  <c r="U124" i="1"/>
  <c r="J109" i="1"/>
  <c r="U109" i="1"/>
  <c r="J94" i="1"/>
  <c r="U94" i="1"/>
  <c r="J79" i="1"/>
  <c r="U79" i="1"/>
  <c r="J64" i="1"/>
  <c r="U64" i="1"/>
  <c r="J34" i="1"/>
  <c r="U34" i="1"/>
  <c r="J19" i="1"/>
  <c r="U19" i="1"/>
  <c r="J123" i="1"/>
  <c r="U123" i="1"/>
  <c r="H123" i="1" s="1"/>
  <c r="AL13" i="1" s="1"/>
  <c r="J108" i="1"/>
  <c r="U108" i="1"/>
  <c r="J93" i="1"/>
  <c r="U93" i="1"/>
  <c r="J78" i="1"/>
  <c r="U78" i="1"/>
  <c r="J63" i="1"/>
  <c r="U63" i="1"/>
  <c r="J33" i="1"/>
  <c r="U33" i="1"/>
  <c r="J18" i="1"/>
  <c r="H18" i="1" s="1"/>
  <c r="C112" i="1"/>
  <c r="C113" i="1" s="1"/>
  <c r="C114" i="1" s="1"/>
  <c r="C115" i="1" s="1"/>
  <c r="C116" i="1" s="1"/>
  <c r="C117" i="1" s="1"/>
  <c r="C118" i="1" s="1"/>
  <c r="C119" i="1" s="1"/>
  <c r="C120" i="1" s="1"/>
  <c r="C121" i="1" s="1"/>
  <c r="AH7" i="1"/>
  <c r="C82" i="1"/>
  <c r="C83" i="1" s="1"/>
  <c r="C84" i="1" s="1"/>
  <c r="C67" i="1"/>
  <c r="C68" i="1" s="1"/>
  <c r="C69" i="1" s="1"/>
  <c r="C70" i="1" s="1"/>
  <c r="C71" i="1" s="1"/>
  <c r="C72" i="1" s="1"/>
  <c r="C73" i="1" s="1"/>
  <c r="C74" i="1" s="1"/>
  <c r="C75" i="1" s="1"/>
  <c r="C76" i="1" s="1"/>
  <c r="AH11" i="1" s="1"/>
  <c r="C53" i="1"/>
  <c r="C54" i="1" s="1"/>
  <c r="C55" i="1" s="1"/>
  <c r="C56" i="1" s="1"/>
  <c r="C57" i="1" s="1"/>
  <c r="C58" i="1" s="1"/>
  <c r="C59" i="1" s="1"/>
  <c r="C60" i="1" s="1"/>
  <c r="C61" i="1" s="1"/>
  <c r="AH10" i="1" s="1"/>
  <c r="C37" i="1"/>
  <c r="C38" i="1" s="1"/>
  <c r="C39" i="1" s="1"/>
  <c r="C40" i="1" s="1"/>
  <c r="C41" i="1" s="1"/>
  <c r="C42" i="1" s="1"/>
  <c r="C43" i="1" s="1"/>
  <c r="C44" i="1" s="1"/>
  <c r="C45" i="1" s="1"/>
  <c r="C46" i="1" s="1"/>
  <c r="AH6" i="1" s="1"/>
  <c r="C23" i="1"/>
  <c r="C24" i="1" s="1"/>
  <c r="C25" i="1" s="1"/>
  <c r="C26" i="1" s="1"/>
  <c r="C27" i="1" s="1"/>
  <c r="C28" i="1" s="1"/>
  <c r="C29" i="1" s="1"/>
  <c r="C30" i="1" s="1"/>
  <c r="C31" i="1" s="1"/>
  <c r="AH8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AH12" i="1" s="1"/>
  <c r="B112" i="1"/>
  <c r="B113" i="1"/>
  <c r="B114" i="1" s="1"/>
  <c r="B115" i="1" s="1"/>
  <c r="B116" i="1" s="1"/>
  <c r="B117" i="1" s="1"/>
  <c r="B118" i="1" s="1"/>
  <c r="B119" i="1" s="1"/>
  <c r="B120" i="1" s="1"/>
  <c r="B121" i="1" s="1"/>
  <c r="AG13" i="1" s="1"/>
  <c r="B97" i="1"/>
  <c r="B98" i="1" s="1"/>
  <c r="B99" i="1" s="1"/>
  <c r="B100" i="1" s="1"/>
  <c r="B101" i="1" s="1"/>
  <c r="B102" i="1" s="1"/>
  <c r="B103" i="1" s="1"/>
  <c r="B104" i="1" s="1"/>
  <c r="B105" i="1" s="1"/>
  <c r="B106" i="1" s="1"/>
  <c r="AG7" i="1" s="1"/>
  <c r="B82" i="1"/>
  <c r="B83" i="1" s="1"/>
  <c r="B84" i="1" s="1"/>
  <c r="B85" i="1" s="1"/>
  <c r="B86" i="1" s="1"/>
  <c r="B87" i="1" s="1"/>
  <c r="B88" i="1" s="1"/>
  <c r="B89" i="1" s="1"/>
  <c r="B90" i="1" s="1"/>
  <c r="B91" i="1" s="1"/>
  <c r="AG9" i="1" s="1"/>
  <c r="B67" i="1"/>
  <c r="B68" i="1" s="1"/>
  <c r="B69" i="1" s="1"/>
  <c r="B70" i="1" s="1"/>
  <c r="B71" i="1" s="1"/>
  <c r="B72" i="1" s="1"/>
  <c r="B73" i="1" s="1"/>
  <c r="B74" i="1" s="1"/>
  <c r="B75" i="1" s="1"/>
  <c r="B76" i="1" s="1"/>
  <c r="AG11" i="1" s="1"/>
  <c r="B52" i="1"/>
  <c r="B53" i="1" s="1"/>
  <c r="B54" i="1" s="1"/>
  <c r="B55" i="1" s="1"/>
  <c r="B56" i="1" s="1"/>
  <c r="B57" i="1" s="1"/>
  <c r="B58" i="1" s="1"/>
  <c r="B59" i="1" s="1"/>
  <c r="B60" i="1" s="1"/>
  <c r="B61" i="1" s="1"/>
  <c r="AG10" i="1" s="1"/>
  <c r="B37" i="1"/>
  <c r="B38" i="1" s="1"/>
  <c r="B39" i="1" s="1"/>
  <c r="B40" i="1" s="1"/>
  <c r="B41" i="1" s="1"/>
  <c r="B42" i="1" s="1"/>
  <c r="B43" i="1" s="1"/>
  <c r="B44" i="1" s="1"/>
  <c r="B45" i="1" s="1"/>
  <c r="B46" i="1" s="1"/>
  <c r="AG6" i="1" s="1"/>
  <c r="B22" i="1"/>
  <c r="B23" i="1" s="1"/>
  <c r="B24" i="1" s="1"/>
  <c r="B25" i="1" s="1"/>
  <c r="B26" i="1" s="1"/>
  <c r="B27" i="1" s="1"/>
  <c r="B28" i="1" s="1"/>
  <c r="B29" i="1" s="1"/>
  <c r="B30" i="1" s="1"/>
  <c r="B31" i="1" s="1"/>
  <c r="AG8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AG12" i="1" s="1"/>
  <c r="U120" i="1"/>
  <c r="U119" i="1"/>
  <c r="U118" i="1"/>
  <c r="U117" i="1"/>
  <c r="U105" i="1"/>
  <c r="U104" i="1"/>
  <c r="U90" i="1"/>
  <c r="U60" i="1"/>
  <c r="U30" i="1"/>
  <c r="U29" i="1"/>
  <c r="U15" i="1"/>
  <c r="U14" i="1"/>
  <c r="J15" i="1"/>
  <c r="H15" i="1" s="1"/>
  <c r="J14" i="1"/>
  <c r="J13" i="1"/>
  <c r="J30" i="1"/>
  <c r="J29" i="1"/>
  <c r="J45" i="1"/>
  <c r="J60" i="1"/>
  <c r="J75" i="1"/>
  <c r="J90" i="1"/>
  <c r="H90" i="1" s="1"/>
  <c r="J89" i="1"/>
  <c r="J105" i="1"/>
  <c r="J104" i="1"/>
  <c r="J120" i="1"/>
  <c r="H120" i="1" s="1"/>
  <c r="J119" i="1"/>
  <c r="J118" i="1"/>
  <c r="J117" i="1"/>
  <c r="B175" i="1"/>
  <c r="J88" i="1"/>
  <c r="U88" i="1"/>
  <c r="A36" i="1"/>
  <c r="A37" i="1" s="1"/>
  <c r="A21" i="1"/>
  <c r="AF28" i="1" s="1"/>
  <c r="U116" i="1"/>
  <c r="J116" i="1"/>
  <c r="J115" i="1"/>
  <c r="U115" i="1"/>
  <c r="J114" i="1"/>
  <c r="U114" i="1"/>
  <c r="J113" i="1"/>
  <c r="U113" i="1"/>
  <c r="J112" i="1"/>
  <c r="U112" i="1"/>
  <c r="H112" i="1" s="1"/>
  <c r="J111" i="1"/>
  <c r="U111" i="1"/>
  <c r="H111" i="1"/>
  <c r="G111" i="1" s="1"/>
  <c r="AI88" i="1"/>
  <c r="J103" i="1"/>
  <c r="U103" i="1"/>
  <c r="J102" i="1"/>
  <c r="U102" i="1"/>
  <c r="J101" i="1"/>
  <c r="U101" i="1"/>
  <c r="J100" i="1"/>
  <c r="U100" i="1"/>
  <c r="J99" i="1"/>
  <c r="U99" i="1"/>
  <c r="J98" i="1"/>
  <c r="U98" i="1"/>
  <c r="J97" i="1"/>
  <c r="U97" i="1"/>
  <c r="J96" i="1"/>
  <c r="U96" i="1"/>
  <c r="A81" i="1"/>
  <c r="AF68" i="1" s="1"/>
  <c r="A66" i="1"/>
  <c r="AF58" i="1" s="1"/>
  <c r="A51" i="1"/>
  <c r="AF48" i="1"/>
  <c r="A6" i="1"/>
  <c r="AF18" i="1" s="1"/>
  <c r="AF13" i="1"/>
  <c r="AF7" i="1"/>
  <c r="AF9" i="1"/>
  <c r="AF11" i="1"/>
  <c r="AF10" i="1"/>
  <c r="AF6" i="1"/>
  <c r="F209" i="1"/>
  <c r="H209" i="1" s="1"/>
  <c r="G209" i="1"/>
  <c r="B209" i="1"/>
  <c r="A209" i="1"/>
  <c r="F199" i="1"/>
  <c r="H199" i="1"/>
  <c r="G199" i="1"/>
  <c r="B199" i="1"/>
  <c r="A199" i="1"/>
  <c r="F189" i="1"/>
  <c r="H189" i="1"/>
  <c r="G189" i="1"/>
  <c r="B189" i="1"/>
  <c r="F179" i="1"/>
  <c r="H179" i="1" s="1"/>
  <c r="G179" i="1"/>
  <c r="B179" i="1"/>
  <c r="F169" i="1"/>
  <c r="H169" i="1"/>
  <c r="G169" i="1"/>
  <c r="B169" i="1"/>
  <c r="F159" i="1"/>
  <c r="H159" i="1" s="1"/>
  <c r="G159" i="1"/>
  <c r="B159" i="1"/>
  <c r="F149" i="1"/>
  <c r="H149" i="1" s="1"/>
  <c r="G149" i="1"/>
  <c r="B149" i="1"/>
  <c r="H139" i="1"/>
  <c r="B139" i="1"/>
  <c r="AF8" i="1"/>
  <c r="AF12" i="1"/>
  <c r="AJ13" i="1"/>
  <c r="AJ8" i="1"/>
  <c r="L2" i="1"/>
  <c r="M2" i="1" s="1"/>
  <c r="N2" i="1" s="1"/>
  <c r="O2" i="1" s="1"/>
  <c r="P2" i="1" s="1"/>
  <c r="Q2" i="1" s="1"/>
  <c r="V2" i="1" s="1"/>
  <c r="W2" i="1" s="1"/>
  <c r="X2" i="1" s="1"/>
  <c r="Y2" i="1" s="1"/>
  <c r="Z2" i="1" s="1"/>
  <c r="F208" i="1"/>
  <c r="H208" i="1" s="1"/>
  <c r="G208" i="1"/>
  <c r="B208" i="1"/>
  <c r="F207" i="1"/>
  <c r="H207" i="1" s="1"/>
  <c r="G207" i="1"/>
  <c r="B207" i="1"/>
  <c r="F206" i="1"/>
  <c r="H206" i="1" s="1"/>
  <c r="G206" i="1"/>
  <c r="B206" i="1"/>
  <c r="F205" i="1"/>
  <c r="H205" i="1" s="1"/>
  <c r="G205" i="1"/>
  <c r="B205" i="1"/>
  <c r="F204" i="1"/>
  <c r="H204" i="1" s="1"/>
  <c r="G204" i="1"/>
  <c r="B204" i="1"/>
  <c r="F203" i="1"/>
  <c r="H203" i="1" s="1"/>
  <c r="G203" i="1"/>
  <c r="B203" i="1"/>
  <c r="F202" i="1"/>
  <c r="H202" i="1" s="1"/>
  <c r="G202" i="1"/>
  <c r="B202" i="1"/>
  <c r="F201" i="1"/>
  <c r="H201" i="1" s="1"/>
  <c r="G201" i="1"/>
  <c r="B201" i="1"/>
  <c r="F200" i="1"/>
  <c r="H200" i="1" s="1"/>
  <c r="G200" i="1"/>
  <c r="B200" i="1"/>
  <c r="F198" i="1"/>
  <c r="H198" i="1" s="1"/>
  <c r="G198" i="1"/>
  <c r="B198" i="1"/>
  <c r="F197" i="1"/>
  <c r="H197" i="1" s="1"/>
  <c r="G197" i="1"/>
  <c r="B197" i="1"/>
  <c r="F196" i="1"/>
  <c r="H196" i="1" s="1"/>
  <c r="G196" i="1"/>
  <c r="B196" i="1"/>
  <c r="F195" i="1"/>
  <c r="H195" i="1"/>
  <c r="G195" i="1"/>
  <c r="B195" i="1"/>
  <c r="F194" i="1"/>
  <c r="H194" i="1" s="1"/>
  <c r="G194" i="1"/>
  <c r="B194" i="1"/>
  <c r="F193" i="1"/>
  <c r="H193" i="1" s="1"/>
  <c r="G193" i="1"/>
  <c r="B193" i="1"/>
  <c r="F192" i="1"/>
  <c r="H192" i="1" s="1"/>
  <c r="G192" i="1"/>
  <c r="B192" i="1"/>
  <c r="F191" i="1"/>
  <c r="H191" i="1" s="1"/>
  <c r="G191" i="1"/>
  <c r="B191" i="1"/>
  <c r="F190" i="1"/>
  <c r="H190" i="1" s="1"/>
  <c r="G190" i="1"/>
  <c r="B190" i="1"/>
  <c r="F188" i="1"/>
  <c r="H188" i="1"/>
  <c r="G188" i="1"/>
  <c r="B188" i="1"/>
  <c r="F187" i="1"/>
  <c r="H187" i="1" s="1"/>
  <c r="G187" i="1"/>
  <c r="B187" i="1"/>
  <c r="F186" i="1"/>
  <c r="H186" i="1" s="1"/>
  <c r="G186" i="1"/>
  <c r="B186" i="1"/>
  <c r="F185" i="1"/>
  <c r="H185" i="1" s="1"/>
  <c r="G185" i="1"/>
  <c r="B185" i="1"/>
  <c r="F184" i="1"/>
  <c r="H184" i="1" s="1"/>
  <c r="G184" i="1"/>
  <c r="B184" i="1"/>
  <c r="F183" i="1"/>
  <c r="H183" i="1" s="1"/>
  <c r="G183" i="1"/>
  <c r="B183" i="1"/>
  <c r="F182" i="1"/>
  <c r="H182" i="1" s="1"/>
  <c r="G182" i="1"/>
  <c r="B182" i="1"/>
  <c r="F181" i="1"/>
  <c r="H181" i="1" s="1"/>
  <c r="G181" i="1"/>
  <c r="B181" i="1"/>
  <c r="F180" i="1"/>
  <c r="H180" i="1" s="1"/>
  <c r="G180" i="1"/>
  <c r="B180" i="1"/>
  <c r="F178" i="1"/>
  <c r="H178" i="1" s="1"/>
  <c r="G178" i="1"/>
  <c r="B178" i="1"/>
  <c r="F177" i="1"/>
  <c r="H177" i="1" s="1"/>
  <c r="G177" i="1"/>
  <c r="B177" i="1"/>
  <c r="F176" i="1"/>
  <c r="H176" i="1" s="1"/>
  <c r="G176" i="1"/>
  <c r="B176" i="1"/>
  <c r="F175" i="1"/>
  <c r="H175" i="1" s="1"/>
  <c r="G175" i="1"/>
  <c r="F174" i="1"/>
  <c r="H174" i="1" s="1"/>
  <c r="G174" i="1"/>
  <c r="B174" i="1"/>
  <c r="F173" i="1"/>
  <c r="H173" i="1" s="1"/>
  <c r="G173" i="1"/>
  <c r="B173" i="1"/>
  <c r="F172" i="1"/>
  <c r="H172" i="1" s="1"/>
  <c r="G172" i="1"/>
  <c r="B172" i="1"/>
  <c r="F171" i="1"/>
  <c r="H171" i="1" s="1"/>
  <c r="G171" i="1"/>
  <c r="B171" i="1"/>
  <c r="F170" i="1"/>
  <c r="H170" i="1" s="1"/>
  <c r="G170" i="1"/>
  <c r="B170" i="1"/>
  <c r="F168" i="1"/>
  <c r="H168" i="1" s="1"/>
  <c r="G168" i="1"/>
  <c r="B168" i="1"/>
  <c r="F167" i="1"/>
  <c r="H167" i="1" s="1"/>
  <c r="G167" i="1"/>
  <c r="B167" i="1"/>
  <c r="F166" i="1"/>
  <c r="H166" i="1" s="1"/>
  <c r="G166" i="1"/>
  <c r="B166" i="1"/>
  <c r="F165" i="1"/>
  <c r="H165" i="1" s="1"/>
  <c r="G165" i="1"/>
  <c r="B165" i="1"/>
  <c r="F164" i="1"/>
  <c r="H164" i="1" s="1"/>
  <c r="G164" i="1"/>
  <c r="B164" i="1"/>
  <c r="F163" i="1"/>
  <c r="H163" i="1" s="1"/>
  <c r="G163" i="1"/>
  <c r="B163" i="1"/>
  <c r="F162" i="1"/>
  <c r="H162" i="1" s="1"/>
  <c r="G162" i="1"/>
  <c r="B162" i="1"/>
  <c r="F161" i="1"/>
  <c r="H161" i="1" s="1"/>
  <c r="G161" i="1"/>
  <c r="B161" i="1"/>
  <c r="F160" i="1"/>
  <c r="H160" i="1" s="1"/>
  <c r="G160" i="1"/>
  <c r="B160" i="1"/>
  <c r="F158" i="1"/>
  <c r="H158" i="1" s="1"/>
  <c r="G158" i="1"/>
  <c r="B158" i="1"/>
  <c r="F157" i="1"/>
  <c r="H157" i="1"/>
  <c r="G157" i="1"/>
  <c r="B157" i="1"/>
  <c r="F156" i="1"/>
  <c r="H156" i="1" s="1"/>
  <c r="G156" i="1"/>
  <c r="B156" i="1"/>
  <c r="F155" i="1"/>
  <c r="H155" i="1" s="1"/>
  <c r="G155" i="1"/>
  <c r="B155" i="1"/>
  <c r="F154" i="1"/>
  <c r="H154" i="1" s="1"/>
  <c r="G154" i="1"/>
  <c r="B154" i="1"/>
  <c r="F153" i="1"/>
  <c r="H153" i="1" s="1"/>
  <c r="G153" i="1"/>
  <c r="B153" i="1"/>
  <c r="F152" i="1"/>
  <c r="H152" i="1" s="1"/>
  <c r="G152" i="1"/>
  <c r="B152" i="1"/>
  <c r="F151" i="1"/>
  <c r="H151" i="1" s="1"/>
  <c r="G151" i="1"/>
  <c r="B151" i="1"/>
  <c r="F150" i="1"/>
  <c r="H150" i="1" s="1"/>
  <c r="G150" i="1"/>
  <c r="B150" i="1"/>
  <c r="F148" i="1"/>
  <c r="H148" i="1" s="1"/>
  <c r="G148" i="1"/>
  <c r="B148" i="1"/>
  <c r="F147" i="1"/>
  <c r="H147" i="1" s="1"/>
  <c r="G147" i="1"/>
  <c r="B147" i="1"/>
  <c r="F146" i="1"/>
  <c r="H146" i="1" s="1"/>
  <c r="G146" i="1"/>
  <c r="B146" i="1"/>
  <c r="F145" i="1"/>
  <c r="H145" i="1" s="1"/>
  <c r="G145" i="1"/>
  <c r="B145" i="1"/>
  <c r="F144" i="1"/>
  <c r="H144" i="1"/>
  <c r="G144" i="1"/>
  <c r="B144" i="1"/>
  <c r="F143" i="1"/>
  <c r="H143" i="1" s="1"/>
  <c r="G143" i="1"/>
  <c r="B143" i="1"/>
  <c r="F142" i="1"/>
  <c r="H142" i="1" s="1"/>
  <c r="G142" i="1"/>
  <c r="B142" i="1"/>
  <c r="F141" i="1"/>
  <c r="H141" i="1" s="1"/>
  <c r="G141" i="1"/>
  <c r="B141" i="1"/>
  <c r="F140" i="1"/>
  <c r="H140" i="1" s="1"/>
  <c r="G140" i="1"/>
  <c r="B140" i="1"/>
  <c r="H138" i="1"/>
  <c r="B138" i="1"/>
  <c r="H137" i="1"/>
  <c r="B137" i="1"/>
  <c r="H136" i="1"/>
  <c r="B136" i="1"/>
  <c r="H135" i="1"/>
  <c r="B135" i="1"/>
  <c r="H134" i="1"/>
  <c r="B134" i="1"/>
  <c r="H133" i="1"/>
  <c r="B133" i="1"/>
  <c r="H132" i="1"/>
  <c r="B132" i="1"/>
  <c r="H131" i="1"/>
  <c r="B131" i="1"/>
  <c r="H130" i="1"/>
  <c r="B130" i="1"/>
  <c r="J35" i="1"/>
  <c r="U5" i="1"/>
  <c r="U20" i="1"/>
  <c r="U35" i="1"/>
  <c r="U50" i="1"/>
  <c r="U65" i="1"/>
  <c r="U80" i="1"/>
  <c r="U95" i="1"/>
  <c r="U110" i="1"/>
  <c r="J20" i="1"/>
  <c r="J110" i="1"/>
  <c r="J95" i="1"/>
  <c r="J80" i="1"/>
  <c r="J65" i="1"/>
  <c r="J50" i="1"/>
  <c r="J5" i="1"/>
  <c r="A130" i="1"/>
  <c r="A160" i="1"/>
  <c r="A170" i="1"/>
  <c r="A180" i="1"/>
  <c r="A190" i="1"/>
  <c r="A191" i="1"/>
  <c r="A192" i="1"/>
  <c r="A193" i="1"/>
  <c r="A194" i="1"/>
  <c r="A195" i="1"/>
  <c r="A196" i="1"/>
  <c r="A197" i="1"/>
  <c r="A198" i="1"/>
  <c r="A200" i="1"/>
  <c r="A201" i="1"/>
  <c r="A202" i="1"/>
  <c r="A203" i="1"/>
  <c r="A204" i="1"/>
  <c r="A205" i="1"/>
  <c r="A206" i="1"/>
  <c r="A207" i="1"/>
  <c r="A208" i="1"/>
  <c r="A7" i="1"/>
  <c r="AF19" i="1" s="1"/>
  <c r="A52" i="1"/>
  <c r="AF49" i="1" s="1"/>
  <c r="A82" i="1"/>
  <c r="A181" i="1" s="1"/>
  <c r="A67" i="1"/>
  <c r="A68" i="1" s="1"/>
  <c r="AF69" i="1"/>
  <c r="A83" i="1"/>
  <c r="A182" i="1" s="1"/>
  <c r="A84" i="1"/>
  <c r="A183" i="1" s="1"/>
  <c r="H105" i="1" l="1"/>
  <c r="AI87" i="1" s="1"/>
  <c r="D209" i="1"/>
  <c r="G120" i="1"/>
  <c r="AI97" i="1"/>
  <c r="H59" i="1"/>
  <c r="H115" i="1"/>
  <c r="AI92" i="1" s="1"/>
  <c r="H89" i="1"/>
  <c r="G89" i="1" s="1"/>
  <c r="H30" i="1"/>
  <c r="G30" i="1" s="1"/>
  <c r="A85" i="1"/>
  <c r="A86" i="1" s="1"/>
  <c r="AF73" i="1" s="1"/>
  <c r="H116" i="1"/>
  <c r="AF70" i="1"/>
  <c r="H114" i="1"/>
  <c r="AI91" i="1" s="1"/>
  <c r="D200" i="1"/>
  <c r="AF59" i="1"/>
  <c r="U121" i="1"/>
  <c r="H60" i="1"/>
  <c r="D169" i="1" s="1"/>
  <c r="H118" i="1"/>
  <c r="AI95" i="1" s="1"/>
  <c r="J121" i="1"/>
  <c r="AF71" i="1"/>
  <c r="H113" i="1"/>
  <c r="G113" i="1" s="1"/>
  <c r="AF38" i="1"/>
  <c r="H45" i="1"/>
  <c r="D159" i="1" s="1"/>
  <c r="H29" i="1"/>
  <c r="D148" i="1" s="1"/>
  <c r="A38" i="1"/>
  <c r="AF39" i="1"/>
  <c r="A151" i="1"/>
  <c r="D202" i="1"/>
  <c r="AH88" i="1"/>
  <c r="C200" i="1"/>
  <c r="I111" i="1"/>
  <c r="E200" i="1" s="1"/>
  <c r="AI93" i="1"/>
  <c r="G116" i="1"/>
  <c r="D205" i="1"/>
  <c r="AI57" i="1"/>
  <c r="G60" i="1"/>
  <c r="U122" i="1"/>
  <c r="H117" i="1"/>
  <c r="D206" i="1" s="1"/>
  <c r="H75" i="1"/>
  <c r="A161" i="1"/>
  <c r="A150" i="1"/>
  <c r="H14" i="1"/>
  <c r="AI26" i="1" s="1"/>
  <c r="H119" i="1"/>
  <c r="G119" i="1" s="1"/>
  <c r="H44" i="1"/>
  <c r="D158" i="1" s="1"/>
  <c r="A131" i="1"/>
  <c r="A8" i="1"/>
  <c r="H104" i="1"/>
  <c r="AI86" i="1" s="1"/>
  <c r="H13" i="1"/>
  <c r="D137" i="1" s="1"/>
  <c r="H103" i="1"/>
  <c r="D197" i="1" s="1"/>
  <c r="H12" i="1"/>
  <c r="AI24" i="1" s="1"/>
  <c r="AI89" i="1"/>
  <c r="G112" i="1"/>
  <c r="D201" i="1"/>
  <c r="AI47" i="1"/>
  <c r="G45" i="1"/>
  <c r="AW13" i="1"/>
  <c r="AH13" i="1"/>
  <c r="AI67" i="1"/>
  <c r="D179" i="1"/>
  <c r="G75" i="1"/>
  <c r="AI37" i="1"/>
  <c r="AF60" i="1"/>
  <c r="A69" i="1"/>
  <c r="A172" i="1"/>
  <c r="AI27" i="1"/>
  <c r="D139" i="1"/>
  <c r="G15" i="1"/>
  <c r="A185" i="1"/>
  <c r="D203" i="1"/>
  <c r="D204" i="1"/>
  <c r="G115" i="1"/>
  <c r="AI36" i="1"/>
  <c r="G29" i="1"/>
  <c r="AI56" i="1"/>
  <c r="G59" i="1"/>
  <c r="AH56" i="1" s="1"/>
  <c r="D168" i="1"/>
  <c r="D188" i="1"/>
  <c r="AI76" i="1"/>
  <c r="J122" i="1"/>
  <c r="H121" i="1" s="1"/>
  <c r="G117" i="1"/>
  <c r="AI77" i="1"/>
  <c r="D189" i="1"/>
  <c r="G90" i="1"/>
  <c r="AF40" i="1"/>
  <c r="A22" i="1"/>
  <c r="H73" i="1"/>
  <c r="D177" i="1" s="1"/>
  <c r="A53" i="1"/>
  <c r="A171" i="1"/>
  <c r="G105" i="1"/>
  <c r="H74" i="1"/>
  <c r="D178" i="1" s="1"/>
  <c r="D199" i="1"/>
  <c r="A140" i="1"/>
  <c r="AV13" i="1"/>
  <c r="H58" i="1"/>
  <c r="AI55" i="1" s="1"/>
  <c r="H99" i="1"/>
  <c r="AI81" i="1" s="1"/>
  <c r="H108" i="1"/>
  <c r="AL7" i="1" s="1"/>
  <c r="H71" i="1"/>
  <c r="D175" i="1" s="1"/>
  <c r="H19" i="1"/>
  <c r="AM12" i="1" s="1"/>
  <c r="H69" i="1"/>
  <c r="AI61" i="1" s="1"/>
  <c r="H28" i="1"/>
  <c r="AI35" i="1" s="1"/>
  <c r="H41" i="1"/>
  <c r="D155" i="1" s="1"/>
  <c r="H72" i="1"/>
  <c r="D176" i="1" s="1"/>
  <c r="AV8" i="1"/>
  <c r="H88" i="1"/>
  <c r="AI75" i="1" s="1"/>
  <c r="AA2" i="1"/>
  <c r="AB2" i="1" s="1"/>
  <c r="AA1" i="1"/>
  <c r="AB1" i="1" s="1"/>
  <c r="H63" i="1"/>
  <c r="AL10" i="1" s="1"/>
  <c r="V107" i="1"/>
  <c r="U107" i="1" s="1"/>
  <c r="AV12" i="1"/>
  <c r="H87" i="1"/>
  <c r="AI74" i="1" s="1"/>
  <c r="K92" i="1"/>
  <c r="J92" i="1" s="1"/>
  <c r="AV11" i="1"/>
  <c r="C85" i="1"/>
  <c r="C86" i="1" s="1"/>
  <c r="AW11" i="1"/>
  <c r="K77" i="1"/>
  <c r="J77" i="1" s="1"/>
  <c r="AV10" i="1"/>
  <c r="AV9" i="1"/>
  <c r="H42" i="1"/>
  <c r="D156" i="1" s="1"/>
  <c r="K47" i="1"/>
  <c r="J47" i="1" s="1"/>
  <c r="H23" i="1"/>
  <c r="AI30" i="1" s="1"/>
  <c r="AV7" i="1"/>
  <c r="H11" i="1"/>
  <c r="AI23" i="1" s="1"/>
  <c r="H10" i="1"/>
  <c r="G10" i="1" s="1"/>
  <c r="H9" i="1"/>
  <c r="AI21" i="1" s="1"/>
  <c r="H8" i="1"/>
  <c r="G8" i="1" s="1"/>
  <c r="H7" i="1"/>
  <c r="AI19" i="1" s="1"/>
  <c r="H6" i="1"/>
  <c r="G6" i="1" s="1"/>
  <c r="AV6" i="1"/>
  <c r="H39" i="1"/>
  <c r="G39" i="1" s="1"/>
  <c r="H40" i="1"/>
  <c r="AI42" i="1" s="1"/>
  <c r="H93" i="1"/>
  <c r="AL9" i="1" s="1"/>
  <c r="U16" i="1"/>
  <c r="H67" i="1"/>
  <c r="G67" i="1" s="1"/>
  <c r="H37" i="1"/>
  <c r="D151" i="1" s="1"/>
  <c r="H34" i="1"/>
  <c r="AM8" i="1" s="1"/>
  <c r="H102" i="1"/>
  <c r="D196" i="1" s="1"/>
  <c r="H82" i="1"/>
  <c r="D181" i="1" s="1"/>
  <c r="U31" i="1"/>
  <c r="H79" i="1"/>
  <c r="AM11" i="1" s="1"/>
  <c r="U32" i="1"/>
  <c r="H56" i="1"/>
  <c r="AI53" i="1" s="1"/>
  <c r="H53" i="1"/>
  <c r="D162" i="1" s="1"/>
  <c r="H55" i="1"/>
  <c r="G55" i="1" s="1"/>
  <c r="C164" i="1" s="1"/>
  <c r="AL12" i="1"/>
  <c r="U17" i="1"/>
  <c r="H78" i="1"/>
  <c r="AL11" i="1" s="1"/>
  <c r="H68" i="1"/>
  <c r="D172" i="1" s="1"/>
  <c r="H66" i="1"/>
  <c r="D170" i="1" s="1"/>
  <c r="U77" i="1"/>
  <c r="U62" i="1"/>
  <c r="U61" i="1"/>
  <c r="H49" i="1"/>
  <c r="AM6" i="1" s="1"/>
  <c r="U47" i="1"/>
  <c r="H94" i="1"/>
  <c r="AM9" i="1" s="1"/>
  <c r="H86" i="1"/>
  <c r="G86" i="1" s="1"/>
  <c r="U92" i="1"/>
  <c r="H81" i="1"/>
  <c r="G81" i="1" s="1"/>
  <c r="H27" i="1"/>
  <c r="AI34" i="1" s="1"/>
  <c r="H25" i="1"/>
  <c r="AI32" i="1" s="1"/>
  <c r="H24" i="1"/>
  <c r="AI31" i="1" s="1"/>
  <c r="H21" i="1"/>
  <c r="AI28" i="1" s="1"/>
  <c r="H64" i="1"/>
  <c r="AM10" i="1" s="1"/>
  <c r="H57" i="1"/>
  <c r="AI54" i="1" s="1"/>
  <c r="H54" i="1"/>
  <c r="D163" i="1" s="1"/>
  <c r="H52" i="1"/>
  <c r="D161" i="1" s="1"/>
  <c r="U76" i="1"/>
  <c r="H70" i="1"/>
  <c r="G70" i="1" s="1"/>
  <c r="H51" i="1"/>
  <c r="AI48" i="1" s="1"/>
  <c r="H48" i="1"/>
  <c r="AL6" i="1" s="1"/>
  <c r="H85" i="1"/>
  <c r="G85" i="1" s="1"/>
  <c r="C184" i="1" s="1"/>
  <c r="U91" i="1"/>
  <c r="H84" i="1"/>
  <c r="D183" i="1" s="1"/>
  <c r="H83" i="1"/>
  <c r="AI70" i="1" s="1"/>
  <c r="U46" i="1"/>
  <c r="H43" i="1"/>
  <c r="AI45" i="1" s="1"/>
  <c r="H38" i="1"/>
  <c r="AI40" i="1" s="1"/>
  <c r="H36" i="1"/>
  <c r="AI38" i="1" s="1"/>
  <c r="H109" i="1"/>
  <c r="AM7" i="1" s="1"/>
  <c r="H97" i="1"/>
  <c r="D191" i="1" s="1"/>
  <c r="U106" i="1"/>
  <c r="H96" i="1"/>
  <c r="D190" i="1" s="1"/>
  <c r="H100" i="1"/>
  <c r="D194" i="1" s="1"/>
  <c r="H101" i="1"/>
  <c r="G101" i="1" s="1"/>
  <c r="H98" i="1"/>
  <c r="D192" i="1" s="1"/>
  <c r="H33" i="1"/>
  <c r="AL8" i="1" s="1"/>
  <c r="H22" i="1"/>
  <c r="AI29" i="1" s="1"/>
  <c r="H26" i="1"/>
  <c r="D145" i="1" s="1"/>
  <c r="J16" i="1"/>
  <c r="J91" i="1"/>
  <c r="J62" i="1"/>
  <c r="J46" i="1"/>
  <c r="J31" i="1"/>
  <c r="J32" i="1"/>
  <c r="J107" i="1"/>
  <c r="J17" i="1"/>
  <c r="J61" i="1"/>
  <c r="J106" i="1"/>
  <c r="G73" i="1"/>
  <c r="J76" i="1"/>
  <c r="G41" i="1" l="1"/>
  <c r="AH43" i="1" s="1"/>
  <c r="C132" i="1"/>
  <c r="I8" i="1"/>
  <c r="E132" i="1" s="1"/>
  <c r="C134" i="1"/>
  <c r="I10" i="1"/>
  <c r="E134" i="1" s="1"/>
  <c r="I6" i="1"/>
  <c r="E130" i="1" s="1"/>
  <c r="AF72" i="1"/>
  <c r="A87" i="1"/>
  <c r="AI65" i="1"/>
  <c r="D138" i="1"/>
  <c r="D149" i="1"/>
  <c r="G118" i="1"/>
  <c r="AH95" i="1" s="1"/>
  <c r="D207" i="1"/>
  <c r="AI90" i="1"/>
  <c r="I59" i="1"/>
  <c r="E168" i="1" s="1"/>
  <c r="AI94" i="1"/>
  <c r="G114" i="1"/>
  <c r="AI96" i="1"/>
  <c r="A184" i="1"/>
  <c r="AH97" i="1"/>
  <c r="I120" i="1"/>
  <c r="E209" i="1" s="1"/>
  <c r="C209" i="1"/>
  <c r="C168" i="1"/>
  <c r="G104" i="1"/>
  <c r="C198" i="1" s="1"/>
  <c r="A132" i="1"/>
  <c r="AF20" i="1"/>
  <c r="A9" i="1"/>
  <c r="D198" i="1"/>
  <c r="I116" i="1"/>
  <c r="E205" i="1" s="1"/>
  <c r="AH93" i="1"/>
  <c r="C205" i="1"/>
  <c r="D208" i="1"/>
  <c r="AI85" i="1"/>
  <c r="C207" i="1"/>
  <c r="G44" i="1"/>
  <c r="AH46" i="1" s="1"/>
  <c r="C202" i="1"/>
  <c r="I113" i="1"/>
  <c r="E202" i="1" s="1"/>
  <c r="AH90" i="1"/>
  <c r="AI25" i="1"/>
  <c r="AI46" i="1"/>
  <c r="G74" i="1"/>
  <c r="C178" i="1" s="1"/>
  <c r="G13" i="1"/>
  <c r="AH25" i="1" s="1"/>
  <c r="G14" i="1"/>
  <c r="AH26" i="1" s="1"/>
  <c r="AH57" i="1"/>
  <c r="C169" i="1"/>
  <c r="I60" i="1"/>
  <c r="E169" i="1" s="1"/>
  <c r="A39" i="1"/>
  <c r="A152" i="1"/>
  <c r="AI33" i="1"/>
  <c r="G103" i="1"/>
  <c r="AH85" i="1" s="1"/>
  <c r="G28" i="1"/>
  <c r="AH35" i="1" s="1"/>
  <c r="G12" i="1"/>
  <c r="I12" i="1" s="1"/>
  <c r="D136" i="1"/>
  <c r="AH37" i="1"/>
  <c r="C149" i="1"/>
  <c r="I30" i="1"/>
  <c r="E149" i="1" s="1"/>
  <c r="AI69" i="1"/>
  <c r="AN13" i="1"/>
  <c r="AR13" i="1" s="1"/>
  <c r="G121" i="1"/>
  <c r="I104" i="1"/>
  <c r="E198" i="1" s="1"/>
  <c r="AH86" i="1"/>
  <c r="AF74" i="1"/>
  <c r="A88" i="1"/>
  <c r="A186" i="1"/>
  <c r="AH67" i="1"/>
  <c r="C179" i="1"/>
  <c r="I75" i="1"/>
  <c r="E179" i="1" s="1"/>
  <c r="AH27" i="1"/>
  <c r="I15" i="1"/>
  <c r="E139" i="1" s="1"/>
  <c r="C139" i="1"/>
  <c r="AH94" i="1"/>
  <c r="I117" i="1"/>
  <c r="E206" i="1" s="1"/>
  <c r="C206" i="1"/>
  <c r="I105" i="1"/>
  <c r="E199" i="1" s="1"/>
  <c r="AH87" i="1"/>
  <c r="C199" i="1"/>
  <c r="C188" i="1"/>
  <c r="AH76" i="1"/>
  <c r="I89" i="1"/>
  <c r="E188" i="1" s="1"/>
  <c r="AH92" i="1"/>
  <c r="C204" i="1"/>
  <c r="I115" i="1"/>
  <c r="E204" i="1" s="1"/>
  <c r="AF50" i="1"/>
  <c r="A162" i="1"/>
  <c r="A54" i="1"/>
  <c r="AF29" i="1"/>
  <c r="A141" i="1"/>
  <c r="A23" i="1"/>
  <c r="AH96" i="1"/>
  <c r="I119" i="1"/>
  <c r="E208" i="1" s="1"/>
  <c r="C208" i="1"/>
  <c r="C159" i="1"/>
  <c r="AH47" i="1"/>
  <c r="I45" i="1"/>
  <c r="E159" i="1" s="1"/>
  <c r="D193" i="1"/>
  <c r="AI66" i="1"/>
  <c r="C203" i="1"/>
  <c r="AH91" i="1"/>
  <c r="I114" i="1"/>
  <c r="E203" i="1" s="1"/>
  <c r="G99" i="1"/>
  <c r="C193" i="1" s="1"/>
  <c r="AF61" i="1"/>
  <c r="A70" i="1"/>
  <c r="A173" i="1"/>
  <c r="AI64" i="1"/>
  <c r="G72" i="1"/>
  <c r="AH64" i="1" s="1"/>
  <c r="D167" i="1"/>
  <c r="AH77" i="1"/>
  <c r="C189" i="1"/>
  <c r="I90" i="1"/>
  <c r="E189" i="1" s="1"/>
  <c r="D153" i="1"/>
  <c r="G58" i="1"/>
  <c r="I58" i="1" s="1"/>
  <c r="E167" i="1" s="1"/>
  <c r="I13" i="1"/>
  <c r="E137" i="1" s="1"/>
  <c r="C137" i="1"/>
  <c r="C138" i="1"/>
  <c r="AH89" i="1"/>
  <c r="I112" i="1"/>
  <c r="E201" i="1" s="1"/>
  <c r="C201" i="1"/>
  <c r="AH36" i="1"/>
  <c r="I29" i="1"/>
  <c r="E148" i="1" s="1"/>
  <c r="C148" i="1"/>
  <c r="G71" i="1"/>
  <c r="AH63" i="1" s="1"/>
  <c r="AI63" i="1"/>
  <c r="D173" i="1"/>
  <c r="AI58" i="1"/>
  <c r="G69" i="1"/>
  <c r="C173" i="1" s="1"/>
  <c r="D147" i="1"/>
  <c r="AI43" i="1"/>
  <c r="AI52" i="1"/>
  <c r="G102" i="1"/>
  <c r="AH84" i="1" s="1"/>
  <c r="D185" i="1"/>
  <c r="AI72" i="1"/>
  <c r="AI44" i="1"/>
  <c r="AI18" i="1"/>
  <c r="G87" i="1"/>
  <c r="AH74" i="1" s="1"/>
  <c r="AI22" i="1"/>
  <c r="AH22" i="1"/>
  <c r="D134" i="1"/>
  <c r="D187" i="1"/>
  <c r="G37" i="1"/>
  <c r="I37" i="1" s="1"/>
  <c r="E151" i="1" s="1"/>
  <c r="D135" i="1"/>
  <c r="D130" i="1"/>
  <c r="G88" i="1"/>
  <c r="AH75" i="1" s="1"/>
  <c r="G23" i="1"/>
  <c r="AH30" i="1" s="1"/>
  <c r="D142" i="1"/>
  <c r="C87" i="1"/>
  <c r="C88" i="1" s="1"/>
  <c r="C89" i="1" s="1"/>
  <c r="C90" i="1" s="1"/>
  <c r="C91" i="1" s="1"/>
  <c r="AH9" i="1" s="1"/>
  <c r="G100" i="1"/>
  <c r="I100" i="1" s="1"/>
  <c r="E194" i="1" s="1"/>
  <c r="AI82" i="1"/>
  <c r="D186" i="1"/>
  <c r="D184" i="1"/>
  <c r="G83" i="1"/>
  <c r="AH70" i="1" s="1"/>
  <c r="D171" i="1"/>
  <c r="D164" i="1"/>
  <c r="D154" i="1"/>
  <c r="G42" i="1"/>
  <c r="I42" i="1" s="1"/>
  <c r="E156" i="1" s="1"/>
  <c r="AI41" i="1"/>
  <c r="AV16" i="1"/>
  <c r="G24" i="1"/>
  <c r="AH31" i="1" s="1"/>
  <c r="D131" i="1"/>
  <c r="G7" i="1"/>
  <c r="G40" i="1"/>
  <c r="I40" i="1" s="1"/>
  <c r="E154" i="1" s="1"/>
  <c r="D132" i="1"/>
  <c r="G26" i="1"/>
  <c r="C145" i="1" s="1"/>
  <c r="AI73" i="1"/>
  <c r="D195" i="1"/>
  <c r="AI62" i="1"/>
  <c r="AI59" i="1"/>
  <c r="AI39" i="1"/>
  <c r="D146" i="1"/>
  <c r="AS15" i="1"/>
  <c r="AI50" i="1"/>
  <c r="G11" i="1"/>
  <c r="D133" i="1"/>
  <c r="G9" i="1"/>
  <c r="AI20" i="1"/>
  <c r="AI84" i="1"/>
  <c r="G96" i="1"/>
  <c r="C190" i="1" s="1"/>
  <c r="G82" i="1"/>
  <c r="I82" i="1" s="1"/>
  <c r="E181" i="1" s="1"/>
  <c r="AH55" i="1"/>
  <c r="C167" i="1"/>
  <c r="G53" i="1"/>
  <c r="I53" i="1" s="1"/>
  <c r="E162" i="1" s="1"/>
  <c r="C130" i="1"/>
  <c r="D182" i="1"/>
  <c r="AI68" i="1"/>
  <c r="AI60" i="1"/>
  <c r="AS14" i="1"/>
  <c r="G27" i="1"/>
  <c r="I27" i="1" s="1"/>
  <c r="E146" i="1" s="1"/>
  <c r="D144" i="1"/>
  <c r="G25" i="1"/>
  <c r="AH32" i="1" s="1"/>
  <c r="D143" i="1"/>
  <c r="H31" i="1"/>
  <c r="G31" i="1" s="1"/>
  <c r="AK8" i="1" s="1"/>
  <c r="D140" i="1"/>
  <c r="G21" i="1"/>
  <c r="AH28" i="1" s="1"/>
  <c r="G43" i="1"/>
  <c r="AH45" i="1" s="1"/>
  <c r="G57" i="1"/>
  <c r="C166" i="1" s="1"/>
  <c r="D166" i="1"/>
  <c r="G56" i="1"/>
  <c r="AH53" i="1" s="1"/>
  <c r="D165" i="1"/>
  <c r="H61" i="1"/>
  <c r="G61" i="1" s="1"/>
  <c r="AK10" i="1" s="1"/>
  <c r="G52" i="1"/>
  <c r="AH49" i="1" s="1"/>
  <c r="AI49" i="1"/>
  <c r="G98" i="1"/>
  <c r="AH80" i="1" s="1"/>
  <c r="G97" i="1"/>
  <c r="I97" i="1" s="1"/>
  <c r="E191" i="1" s="1"/>
  <c r="AI79" i="1"/>
  <c r="H106" i="1"/>
  <c r="G106" i="1" s="1"/>
  <c r="AK7" i="1" s="1"/>
  <c r="H16" i="1"/>
  <c r="G16" i="1" s="1"/>
  <c r="AK12" i="1" s="1"/>
  <c r="AH18" i="1"/>
  <c r="G68" i="1"/>
  <c r="AH60" i="1" s="1"/>
  <c r="H76" i="1"/>
  <c r="AN11" i="1" s="1"/>
  <c r="G66" i="1"/>
  <c r="I66" i="1" s="1"/>
  <c r="E170" i="1" s="1"/>
  <c r="D160" i="1"/>
  <c r="G51" i="1"/>
  <c r="AH48" i="1" s="1"/>
  <c r="D150" i="1"/>
  <c r="G36" i="1"/>
  <c r="AH38" i="1" s="1"/>
  <c r="H46" i="1"/>
  <c r="G46" i="1" s="1"/>
  <c r="AK6" i="1" s="1"/>
  <c r="G84" i="1"/>
  <c r="C183" i="1" s="1"/>
  <c r="D180" i="1"/>
  <c r="H91" i="1"/>
  <c r="G91" i="1" s="1"/>
  <c r="AK9" i="1" s="1"/>
  <c r="G22" i="1"/>
  <c r="AH29" i="1" s="1"/>
  <c r="D141" i="1"/>
  <c r="G54" i="1"/>
  <c r="AH51" i="1" s="1"/>
  <c r="AI51" i="1"/>
  <c r="D174" i="1"/>
  <c r="AI71" i="1"/>
  <c r="D157" i="1"/>
  <c r="G38" i="1"/>
  <c r="C152" i="1" s="1"/>
  <c r="D152" i="1"/>
  <c r="AI78" i="1"/>
  <c r="AI83" i="1"/>
  <c r="AI80" i="1"/>
  <c r="AH20" i="1"/>
  <c r="C185" i="1"/>
  <c r="I86" i="1"/>
  <c r="E185" i="1" s="1"/>
  <c r="AH73" i="1"/>
  <c r="I55" i="1"/>
  <c r="E164" i="1" s="1"/>
  <c r="AH52" i="1"/>
  <c r="I101" i="1"/>
  <c r="E195" i="1" s="1"/>
  <c r="C195" i="1"/>
  <c r="AH83" i="1"/>
  <c r="I85" i="1"/>
  <c r="E184" i="1" s="1"/>
  <c r="AH72" i="1"/>
  <c r="I74" i="1"/>
  <c r="E178" i="1" s="1"/>
  <c r="AH66" i="1"/>
  <c r="I67" i="1"/>
  <c r="E171" i="1" s="1"/>
  <c r="AH59" i="1"/>
  <c r="C171" i="1"/>
  <c r="C180" i="1"/>
  <c r="I81" i="1"/>
  <c r="E180" i="1" s="1"/>
  <c r="AH68" i="1"/>
  <c r="AH65" i="1"/>
  <c r="I73" i="1"/>
  <c r="E177" i="1" s="1"/>
  <c r="C177" i="1"/>
  <c r="C174" i="1"/>
  <c r="I70" i="1"/>
  <c r="E174" i="1" s="1"/>
  <c r="AH62" i="1"/>
  <c r="AH41" i="1"/>
  <c r="C153" i="1"/>
  <c r="I39" i="1"/>
  <c r="E153" i="1" s="1"/>
  <c r="C155" i="1" l="1"/>
  <c r="I41" i="1"/>
  <c r="E155" i="1" s="1"/>
  <c r="I7" i="1"/>
  <c r="E131" i="1" s="1"/>
  <c r="C135" i="1"/>
  <c r="I11" i="1"/>
  <c r="E135" i="1" s="1"/>
  <c r="I9" i="1"/>
  <c r="E133" i="1" s="1"/>
  <c r="I118" i="1"/>
  <c r="E207" i="1" s="1"/>
  <c r="I14" i="1"/>
  <c r="E138" i="1" s="1"/>
  <c r="A40" i="1"/>
  <c r="A153" i="1"/>
  <c r="AF41" i="1"/>
  <c r="C147" i="1"/>
  <c r="C158" i="1"/>
  <c r="I44" i="1"/>
  <c r="E158" i="1" s="1"/>
  <c r="A10" i="1"/>
  <c r="AF21" i="1"/>
  <c r="A133" i="1"/>
  <c r="C197" i="1"/>
  <c r="I103" i="1"/>
  <c r="E197" i="1" s="1"/>
  <c r="C196" i="1"/>
  <c r="I28" i="1"/>
  <c r="E147" i="1" s="1"/>
  <c r="E136" i="1"/>
  <c r="AH24" i="1"/>
  <c r="C136" i="1"/>
  <c r="I99" i="1"/>
  <c r="E193" i="1" s="1"/>
  <c r="C175" i="1"/>
  <c r="I71" i="1"/>
  <c r="E175" i="1" s="1"/>
  <c r="AH61" i="1"/>
  <c r="AH81" i="1"/>
  <c r="A71" i="1"/>
  <c r="AF62" i="1"/>
  <c r="A174" i="1"/>
  <c r="AF75" i="1"/>
  <c r="A89" i="1"/>
  <c r="A187" i="1"/>
  <c r="AF30" i="1"/>
  <c r="A142" i="1"/>
  <c r="A24" i="1"/>
  <c r="AK13" i="1"/>
  <c r="I121" i="1"/>
  <c r="I72" i="1"/>
  <c r="E176" i="1" s="1"/>
  <c r="C176" i="1"/>
  <c r="AF51" i="1"/>
  <c r="A55" i="1"/>
  <c r="A163" i="1"/>
  <c r="I69" i="1"/>
  <c r="E173" i="1" s="1"/>
  <c r="AH82" i="1"/>
  <c r="AH44" i="1"/>
  <c r="C181" i="1"/>
  <c r="I87" i="1"/>
  <c r="E186" i="1" s="1"/>
  <c r="AH69" i="1"/>
  <c r="I102" i="1"/>
  <c r="E196" i="1" s="1"/>
  <c r="C151" i="1"/>
  <c r="AH39" i="1"/>
  <c r="C187" i="1"/>
  <c r="I88" i="1"/>
  <c r="E187" i="1" s="1"/>
  <c r="C186" i="1"/>
  <c r="C182" i="1"/>
  <c r="C161" i="1"/>
  <c r="I83" i="1"/>
  <c r="E182" i="1" s="1"/>
  <c r="C156" i="1"/>
  <c r="I24" i="1"/>
  <c r="E143" i="1" s="1"/>
  <c r="C142" i="1"/>
  <c r="I23" i="1"/>
  <c r="E142" i="1" s="1"/>
  <c r="C194" i="1"/>
  <c r="AH42" i="1"/>
  <c r="C157" i="1"/>
  <c r="C143" i="1"/>
  <c r="AH33" i="1"/>
  <c r="C131" i="1"/>
  <c r="AH19" i="1"/>
  <c r="AH23" i="1"/>
  <c r="C163" i="1"/>
  <c r="AQ14" i="1"/>
  <c r="AH79" i="1"/>
  <c r="AH78" i="1"/>
  <c r="C154" i="1"/>
  <c r="C133" i="1"/>
  <c r="I26" i="1"/>
  <c r="E145" i="1" s="1"/>
  <c r="C140" i="1"/>
  <c r="I21" i="1"/>
  <c r="E140" i="1" s="1"/>
  <c r="I54" i="1"/>
  <c r="E163" i="1" s="1"/>
  <c r="AH40" i="1"/>
  <c r="I38" i="1"/>
  <c r="E152" i="1" s="1"/>
  <c r="AH21" i="1"/>
  <c r="C192" i="1"/>
  <c r="I25" i="1"/>
  <c r="E144" i="1" s="1"/>
  <c r="C141" i="1"/>
  <c r="C160" i="1"/>
  <c r="I98" i="1"/>
  <c r="E192" i="1" s="1"/>
  <c r="C191" i="1"/>
  <c r="I96" i="1"/>
  <c r="E190" i="1" s="1"/>
  <c r="AH54" i="1"/>
  <c r="I57" i="1"/>
  <c r="E166" i="1" s="1"/>
  <c r="C162" i="1"/>
  <c r="AH50" i="1"/>
  <c r="I22" i="1"/>
  <c r="E141" i="1" s="1"/>
  <c r="C172" i="1"/>
  <c r="AN12" i="1"/>
  <c r="AH71" i="1"/>
  <c r="I68" i="1"/>
  <c r="E172" i="1" s="1"/>
  <c r="AH34" i="1"/>
  <c r="C146" i="1"/>
  <c r="I31" i="1"/>
  <c r="C144" i="1"/>
  <c r="AN8" i="1"/>
  <c r="AR7" i="1" s="1"/>
  <c r="I43" i="1"/>
  <c r="E157" i="1" s="1"/>
  <c r="I46" i="1"/>
  <c r="AN6" i="1"/>
  <c r="AR8" i="1" s="1"/>
  <c r="I56" i="1"/>
  <c r="E165" i="1" s="1"/>
  <c r="C165" i="1"/>
  <c r="I61" i="1"/>
  <c r="AN10" i="1"/>
  <c r="AR9" i="1" s="1"/>
  <c r="I52" i="1"/>
  <c r="E161" i="1" s="1"/>
  <c r="I106" i="1"/>
  <c r="AN7" i="1"/>
  <c r="I16" i="1"/>
  <c r="G76" i="1"/>
  <c r="I76" i="1" s="1"/>
  <c r="AH58" i="1"/>
  <c r="C170" i="1"/>
  <c r="I51" i="1"/>
  <c r="E160" i="1" s="1"/>
  <c r="C150" i="1"/>
  <c r="I36" i="1"/>
  <c r="E150" i="1" s="1"/>
  <c r="I84" i="1"/>
  <c r="E183" i="1" s="1"/>
  <c r="I91" i="1"/>
  <c r="AN9" i="1"/>
  <c r="AR11" i="1" s="1"/>
  <c r="AR6" i="1" l="1"/>
  <c r="AR12" i="1"/>
  <c r="AR10" i="1"/>
  <c r="AF22" i="1"/>
  <c r="A11" i="1"/>
  <c r="A134" i="1"/>
  <c r="AF42" i="1"/>
  <c r="A41" i="1"/>
  <c r="A154" i="1"/>
  <c r="AF31" i="1"/>
  <c r="A25" i="1"/>
  <c r="A143" i="1"/>
  <c r="AF76" i="1"/>
  <c r="A90" i="1"/>
  <c r="A188" i="1"/>
  <c r="AF52" i="1"/>
  <c r="A56" i="1"/>
  <c r="A164" i="1"/>
  <c r="A175" i="1"/>
  <c r="A72" i="1"/>
  <c r="AF63" i="1"/>
  <c r="AK11" i="1"/>
  <c r="A12" i="1" l="1"/>
  <c r="A135" i="1"/>
  <c r="AF23" i="1"/>
  <c r="A42" i="1"/>
  <c r="A155" i="1"/>
  <c r="AF43" i="1"/>
  <c r="AF53" i="1"/>
  <c r="A165" i="1"/>
  <c r="A57" i="1"/>
  <c r="AF32" i="1"/>
  <c r="A26" i="1"/>
  <c r="A144" i="1"/>
  <c r="AF77" i="1"/>
  <c r="A189" i="1"/>
  <c r="AF64" i="1"/>
  <c r="A73" i="1"/>
  <c r="A176" i="1"/>
  <c r="A156" i="1" l="1"/>
  <c r="AF44" i="1"/>
  <c r="A43" i="1"/>
  <c r="AF24" i="1"/>
  <c r="A136" i="1"/>
  <c r="A13" i="1"/>
  <c r="A74" i="1"/>
  <c r="AF65" i="1"/>
  <c r="A177" i="1"/>
  <c r="AF33" i="1"/>
  <c r="A27" i="1"/>
  <c r="A145" i="1"/>
  <c r="A58" i="1"/>
  <c r="A166" i="1"/>
  <c r="AF54" i="1"/>
  <c r="A14" i="1" l="1"/>
  <c r="A137" i="1"/>
  <c r="AF25" i="1"/>
  <c r="A44" i="1"/>
  <c r="A157" i="1"/>
  <c r="AF45" i="1"/>
  <c r="AF55" i="1"/>
  <c r="A59" i="1"/>
  <c r="A167" i="1"/>
  <c r="AF34" i="1"/>
  <c r="A28" i="1"/>
  <c r="A146" i="1"/>
  <c r="AF66" i="1"/>
  <c r="A75" i="1"/>
  <c r="A178" i="1"/>
  <c r="AF46" i="1" l="1"/>
  <c r="A45" i="1"/>
  <c r="A158" i="1"/>
  <c r="A15" i="1"/>
  <c r="AF26" i="1"/>
  <c r="A138" i="1"/>
  <c r="AF67" i="1"/>
  <c r="A179" i="1"/>
  <c r="AF56" i="1"/>
  <c r="A60" i="1"/>
  <c r="A168" i="1"/>
  <c r="AF35" i="1"/>
  <c r="A29" i="1"/>
  <c r="A147" i="1"/>
  <c r="A139" i="1" l="1"/>
  <c r="AF27" i="1"/>
  <c r="A159" i="1"/>
  <c r="AF47" i="1"/>
  <c r="AF36" i="1"/>
  <c r="A30" i="1"/>
  <c r="A148" i="1"/>
  <c r="AF57" i="1"/>
  <c r="A169" i="1"/>
  <c r="A149" i="1" l="1"/>
  <c r="AF37" i="1"/>
</calcChain>
</file>

<file path=xl/sharedStrings.xml><?xml version="1.0" encoding="utf-8"?>
<sst xmlns="http://schemas.openxmlformats.org/spreadsheetml/2006/main" count="299" uniqueCount="126">
  <si>
    <t>TEAM</t>
  </si>
  <si>
    <t>CLUB</t>
  </si>
  <si>
    <t>SHOOTERS</t>
  </si>
  <si>
    <t>START</t>
  </si>
  <si>
    <t>CURRENT</t>
  </si>
  <si>
    <t>AVE</t>
  </si>
  <si>
    <t>1st Half</t>
  </si>
  <si>
    <t>2nd Half</t>
  </si>
  <si>
    <t>NAME</t>
  </si>
  <si>
    <t>DIFF</t>
  </si>
  <si>
    <t>Matches</t>
  </si>
  <si>
    <t>W</t>
  </si>
  <si>
    <t>L</t>
  </si>
  <si>
    <t>AVERAGE</t>
  </si>
  <si>
    <t>MATCHES</t>
  </si>
  <si>
    <t>TEAM TOP FIVE</t>
  </si>
  <si>
    <t>INDIVIDUAL STANDINGS</t>
  </si>
  <si>
    <t>AVE DIFF</t>
  </si>
  <si>
    <t>POSITION</t>
  </si>
  <si>
    <t>COUNT</t>
  </si>
  <si>
    <t># MATCH</t>
  </si>
  <si>
    <t>D</t>
  </si>
  <si>
    <t>G</t>
  </si>
  <si>
    <t>H</t>
  </si>
  <si>
    <t>I</t>
  </si>
  <si>
    <t>E</t>
  </si>
  <si>
    <t>F</t>
  </si>
  <si>
    <t>Wins</t>
  </si>
  <si>
    <t>(Pos Key)</t>
  </si>
  <si>
    <t>n10</t>
  </si>
  <si>
    <t>Losses</t>
  </si>
  <si>
    <t>n07</t>
  </si>
  <si>
    <t>n08</t>
  </si>
  <si>
    <t>n09</t>
  </si>
  <si>
    <t>n06</t>
  </si>
  <si>
    <t>n01</t>
  </si>
  <si>
    <t>n02</t>
  </si>
  <si>
    <t>n03</t>
  </si>
  <si>
    <t>n04</t>
  </si>
  <si>
    <t>n05</t>
  </si>
  <si>
    <t>Club8</t>
  </si>
  <si>
    <t>Team8</t>
  </si>
  <si>
    <t>odd</t>
  </si>
  <si>
    <t>even</t>
  </si>
  <si>
    <t xml:space="preserve"> </t>
  </si>
  <si>
    <t>HIGH MATCH FOR DIVISION</t>
  </si>
  <si>
    <t>HI-Score</t>
  </si>
  <si>
    <t>FFF</t>
  </si>
  <si>
    <t>OBS</t>
  </si>
  <si>
    <t>QUAKER HILL</t>
  </si>
  <si>
    <t>PFIRE POWER</t>
  </si>
  <si>
    <t>OUTTA OPTIONS</t>
  </si>
  <si>
    <t>DIVISION  THREE</t>
  </si>
  <si>
    <t>MATT WEEKLY</t>
  </si>
  <si>
    <t>ALEX ANTIPOFF</t>
  </si>
  <si>
    <t>STEVEN BRENEK</t>
  </si>
  <si>
    <t>ROSS SANFILIPPO</t>
  </si>
  <si>
    <t>GARY ROGOFF</t>
  </si>
  <si>
    <t>JIM DOWD</t>
  </si>
  <si>
    <t>STEVE ANTHONY</t>
  </si>
  <si>
    <t>LARRY BARRETT</t>
  </si>
  <si>
    <t>PAUL PREVOST</t>
  </si>
  <si>
    <t>BYE</t>
  </si>
  <si>
    <t>DICK KRONK</t>
  </si>
  <si>
    <t>STATION 9</t>
  </si>
  <si>
    <t>OFF THE HIP</t>
  </si>
  <si>
    <t>DAVE FRANKLAND</t>
  </si>
  <si>
    <t>SHAWN SPEARS</t>
  </si>
  <si>
    <t>DICK PALMER</t>
  </si>
  <si>
    <t>MIKE A. SOBOL</t>
  </si>
  <si>
    <t>MIKE J. SOBOL</t>
  </si>
  <si>
    <t>MATT HALLORAN</t>
  </si>
  <si>
    <t>TOM POTTER</t>
  </si>
  <si>
    <t>MITCHELL DOMINIQUE</t>
  </si>
  <si>
    <t>CLAYTON COOGAN</t>
  </si>
  <si>
    <t>MIKE MASTALERZ</t>
  </si>
  <si>
    <t>AUSTIN SEMMELROCK</t>
  </si>
  <si>
    <t>MATT HANNON</t>
  </si>
  <si>
    <t>JORGE VOLPE</t>
  </si>
  <si>
    <t>KENNETH DALTON</t>
  </si>
  <si>
    <t>JACOB DELASHMUTT</t>
  </si>
  <si>
    <t>ERICH HEINONEN</t>
  </si>
  <si>
    <t>SCOTT SCHMEID</t>
  </si>
  <si>
    <t>ROCKVILLE</t>
  </si>
  <si>
    <t>CLAY DAWGS</t>
  </si>
  <si>
    <t>ROBERT FISHER, CoCpt</t>
  </si>
  <si>
    <t>CHRIS CLELAND, CoCpt</t>
  </si>
  <si>
    <t>JOEL WAGNER</t>
  </si>
  <si>
    <t>ROBBIE RAINVILLE</t>
  </si>
  <si>
    <t>RICK HOWE</t>
  </si>
  <si>
    <t>RONNEY ROY</t>
  </si>
  <si>
    <t>DAVID ROY</t>
  </si>
  <si>
    <t>DYLAN ROY</t>
  </si>
  <si>
    <t>MYSTIC</t>
  </si>
  <si>
    <t>MySKEETERS</t>
  </si>
  <si>
    <t>MICHAEL BERTORELLI</t>
  </si>
  <si>
    <t>PATRICK LUFT</t>
  </si>
  <si>
    <t>CHARLIE CIPRIANO</t>
  </si>
  <si>
    <t>DICK BURKE</t>
  </si>
  <si>
    <t>JAMES DRAPER</t>
  </si>
  <si>
    <t>HARRY WHITELEY</t>
  </si>
  <si>
    <t>ROBERT BENNETT</t>
  </si>
  <si>
    <t>TOP BRASS</t>
  </si>
  <si>
    <t>ED BAXTER</t>
  </si>
  <si>
    <t>JOHN HUHN</t>
  </si>
  <si>
    <t>BILL ECKHOFF</t>
  </si>
  <si>
    <t>VINNY NADOLNY</t>
  </si>
  <si>
    <t>RICK LAMPRECT</t>
  </si>
  <si>
    <t>CHRIS BOIX</t>
  </si>
  <si>
    <t>RUSS SHAW</t>
  </si>
  <si>
    <t>SML</t>
  </si>
  <si>
    <t>SHAUN NAGLE</t>
  </si>
  <si>
    <t>forfeit</t>
  </si>
  <si>
    <t>TED NAUMEC</t>
  </si>
  <si>
    <t>EASTERN CONNECTICUT SKEET CLUB</t>
  </si>
  <si>
    <t>2025-2026 YEAR END AVERAGES</t>
  </si>
  <si>
    <t>1st</t>
  </si>
  <si>
    <t>#</t>
  </si>
  <si>
    <t>2nd</t>
  </si>
  <si>
    <t>3rd</t>
  </si>
  <si>
    <t># Division Team High Average</t>
  </si>
  <si>
    <t>D3 1st</t>
  </si>
  <si>
    <t>D3 RU</t>
  </si>
  <si>
    <t>ROBERT FISHER</t>
  </si>
  <si>
    <t>By ECSC Rule; a shooter needs to shoot 3/4 of matches, or 9 of 12 matches, to qualify for Div High Ave Award</t>
  </si>
  <si>
    <t>CHRIS CLELAND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</si>
</sst>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"/>
    <numFmt numFmtId="166" formatCode="_(* #,##0.000_);_(* \(#,##0.000\);_(* &quot;-&quot;??_);_(@_)"/>
    <numFmt numFmtId="167" formatCode="#,##0.000_);[Red]\(#,##0.000\)"/>
    <numFmt numFmtId="168" formatCode="dd\-mmm\-yy"/>
    <numFmt numFmtId="169" formatCode="0.000_);[Red]\(0.000\)"/>
    <numFmt numFmtId="170" formatCode="0.00_);[Red]\(0.00\)"/>
    <numFmt numFmtId="171" formatCode="0_);[Red]\(0\)"/>
  </numFmts>
  <fonts count="13" x14ac:knownFonts="1">
    <font>
      <sz val="10"/>
      <name val="MS Sans Serif"/>
    </font>
    <font>
      <sz val="10"/>
      <name val="MS Sans Serif"/>
    </font>
    <font>
      <sz val="9.5"/>
      <name val="Arial"/>
      <family val="2"/>
    </font>
    <font>
      <sz val="9.5"/>
      <color indexed="10"/>
      <name val="Arial"/>
      <family val="2"/>
    </font>
    <font>
      <sz val="9.5"/>
      <color indexed="23"/>
      <name val="Arial"/>
      <family val="2"/>
    </font>
    <font>
      <sz val="9.5"/>
      <color indexed="12"/>
      <name val="Arial"/>
      <family val="2"/>
    </font>
    <font>
      <sz val="9.5"/>
      <color rgb="FFFF0000"/>
      <name val="Arial"/>
      <family val="2"/>
    </font>
    <font>
      <sz val="9.5"/>
      <color theme="4"/>
      <name val="Arial"/>
      <family val="2"/>
    </font>
    <font>
      <sz val="9.5"/>
      <color theme="3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40" fontId="9" fillId="0" borderId="0" applyFont="0" applyFill="0" applyBorder="0" applyAlignment="0" applyProtection="0"/>
  </cellStyleXfs>
  <cellXfs count="180">
    <xf numFmtId="0" fontId="0" fillId="0" borderId="0" xfId="0"/>
    <xf numFmtId="167" fontId="2" fillId="4" borderId="0" xfId="0" applyNumberFormat="1" applyFont="1" applyFill="1" applyAlignment="1">
      <alignment horizontal="center"/>
    </xf>
    <xf numFmtId="171" fontId="2" fillId="4" borderId="0" xfId="1" applyNumberFormat="1" applyFont="1" applyFill="1" applyAlignment="1">
      <alignment horizontal="center"/>
    </xf>
    <xf numFmtId="171" fontId="2" fillId="4" borderId="0" xfId="1" applyNumberFormat="1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167" fontId="2" fillId="5" borderId="0" xfId="0" applyNumberFormat="1" applyFont="1" applyFill="1" applyAlignment="1">
      <alignment horizontal="center"/>
    </xf>
    <xf numFmtId="171" fontId="2" fillId="5" borderId="0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2" fillId="3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169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7" fontId="2" fillId="0" borderId="2" xfId="1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" fontId="2" fillId="3" borderId="9" xfId="0" applyNumberFormat="1" applyFont="1" applyFill="1" applyBorder="1" applyAlignment="1">
      <alignment horizontal="center"/>
    </xf>
    <xf numFmtId="16" fontId="2" fillId="3" borderId="1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71" fontId="2" fillId="0" borderId="0" xfId="0" applyNumberFormat="1" applyFont="1"/>
    <xf numFmtId="164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center"/>
    </xf>
    <xf numFmtId="171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7" fontId="2" fillId="4" borderId="0" xfId="1" applyNumberFormat="1" applyFont="1" applyFill="1" applyBorder="1" applyAlignment="1">
      <alignment horizontal="center"/>
    </xf>
    <xf numFmtId="38" fontId="2" fillId="4" borderId="0" xfId="1" applyNumberFormat="1" applyFont="1" applyFill="1" applyBorder="1" applyAlignment="1">
      <alignment horizontal="center"/>
    </xf>
    <xf numFmtId="16" fontId="2" fillId="4" borderId="0" xfId="0" applyNumberFormat="1" applyFont="1" applyFill="1" applyAlignment="1">
      <alignment horizontal="center"/>
    </xf>
    <xf numFmtId="1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167" fontId="2" fillId="4" borderId="0" xfId="1" applyNumberFormat="1" applyFont="1" applyFill="1" applyAlignment="1">
      <alignment horizontal="center"/>
    </xf>
    <xf numFmtId="1" fontId="2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left"/>
    </xf>
    <xf numFmtId="171" fontId="2" fillId="0" borderId="0" xfId="0" applyNumberFormat="1" applyFont="1" applyAlignment="1">
      <alignment horizontal="left"/>
    </xf>
    <xf numFmtId="38" fontId="2" fillId="0" borderId="0" xfId="0" applyNumberFormat="1" applyFont="1" applyAlignment="1">
      <alignment horizontal="center"/>
    </xf>
    <xf numFmtId="40" fontId="2" fillId="0" borderId="0" xfId="1" applyFont="1" applyFill="1" applyBorder="1" applyAlignment="1">
      <alignment horizontal="center"/>
    </xf>
    <xf numFmtId="38" fontId="2" fillId="0" borderId="0" xfId="1" applyNumberFormat="1" applyFont="1" applyFill="1" applyBorder="1" applyAlignment="1">
      <alignment horizontal="center"/>
    </xf>
    <xf numFmtId="38" fontId="4" fillId="0" borderId="0" xfId="1" applyNumberFormat="1" applyFont="1" applyFill="1" applyBorder="1" applyAlignment="1">
      <alignment horizontal="center"/>
    </xf>
    <xf numFmtId="38" fontId="3" fillId="0" borderId="0" xfId="1" applyNumberFormat="1" applyFont="1" applyFill="1" applyBorder="1" applyAlignment="1">
      <alignment horizontal="center"/>
    </xf>
    <xf numFmtId="1" fontId="2" fillId="0" borderId="0" xfId="0" applyNumberFormat="1" applyFont="1"/>
    <xf numFmtId="169" fontId="2" fillId="0" borderId="0" xfId="1" applyNumberFormat="1" applyFont="1" applyFill="1" applyAlignment="1">
      <alignment horizontal="left"/>
    </xf>
    <xf numFmtId="38" fontId="2" fillId="0" borderId="0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71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9" fontId="2" fillId="0" borderId="3" xfId="0" applyNumberFormat="1" applyFont="1" applyBorder="1" applyAlignment="1">
      <alignment horizontal="center"/>
    </xf>
    <xf numFmtId="171" fontId="2" fillId="0" borderId="3" xfId="0" applyNumberFormat="1" applyFont="1" applyBorder="1" applyAlignment="1">
      <alignment horizontal="center"/>
    </xf>
    <xf numFmtId="1" fontId="2" fillId="0" borderId="0" xfId="1" applyNumberFormat="1" applyFont="1" applyFill="1" applyBorder="1" applyAlignment="1">
      <alignment horizontal="left"/>
    </xf>
    <xf numFmtId="166" fontId="2" fillId="0" borderId="0" xfId="1" applyNumberFormat="1" applyFont="1" applyAlignment="1">
      <alignment horizontal="center"/>
    </xf>
    <xf numFmtId="171" fontId="2" fillId="0" borderId="0" xfId="1" applyNumberFormat="1" applyFont="1" applyAlignment="1">
      <alignment horizontal="center"/>
    </xf>
    <xf numFmtId="171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7" fontId="2" fillId="0" borderId="0" xfId="1" applyNumberFormat="1" applyFont="1"/>
    <xf numFmtId="171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3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center"/>
    </xf>
    <xf numFmtId="171" fontId="2" fillId="5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7" fontId="2" fillId="5" borderId="0" xfId="1" applyNumberFormat="1" applyFont="1" applyFill="1" applyBorder="1" applyAlignment="1">
      <alignment horizontal="center"/>
    </xf>
    <xf numFmtId="38" fontId="2" fillId="5" borderId="0" xfId="1" applyNumberFormat="1" applyFont="1" applyFill="1" applyBorder="1" applyAlignment="1">
      <alignment horizontal="center"/>
    </xf>
    <xf numFmtId="1" fontId="2" fillId="5" borderId="0" xfId="0" applyNumberFormat="1" applyFont="1" applyFill="1" applyAlignment="1">
      <alignment horizontal="center"/>
    </xf>
    <xf numFmtId="167" fontId="2" fillId="5" borderId="0" xfId="1" applyNumberFormat="1" applyFont="1" applyFill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7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center"/>
    </xf>
    <xf numFmtId="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71" fontId="2" fillId="6" borderId="0" xfId="1" applyNumberFormat="1" applyFont="1" applyFill="1" applyBorder="1" applyAlignment="1">
      <alignment horizontal="center"/>
    </xf>
    <xf numFmtId="167" fontId="2" fillId="6" borderId="0" xfId="1" applyNumberFormat="1" applyFont="1" applyFill="1" applyAlignment="1">
      <alignment horizontal="center"/>
    </xf>
    <xf numFmtId="38" fontId="2" fillId="6" borderId="0" xfId="1" applyNumberFormat="1" applyFont="1" applyFill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7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center"/>
    </xf>
    <xf numFmtId="171" fontId="2" fillId="7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center"/>
    </xf>
    <xf numFmtId="1" fontId="2" fillId="7" borderId="0" xfId="0" applyNumberFormat="1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left"/>
    </xf>
    <xf numFmtId="171" fontId="2" fillId="7" borderId="0" xfId="1" applyNumberFormat="1" applyFont="1" applyFill="1" applyBorder="1" applyAlignment="1">
      <alignment horizontal="center"/>
    </xf>
    <xf numFmtId="167" fontId="2" fillId="7" borderId="0" xfId="1" applyNumberFormat="1" applyFont="1" applyFill="1" applyAlignment="1">
      <alignment horizontal="center"/>
    </xf>
    <xf numFmtId="0" fontId="2" fillId="7" borderId="0" xfId="0" applyFont="1" applyFill="1" applyAlignment="1">
      <alignment horizontal="left"/>
    </xf>
    <xf numFmtId="168" fontId="2" fillId="0" borderId="0" xfId="0" applyNumberFormat="1" applyFont="1" applyAlignment="1">
      <alignment horizontal="left"/>
    </xf>
    <xf numFmtId="171" fontId="2" fillId="7" borderId="0" xfId="1" applyNumberFormat="1" applyFont="1" applyFill="1" applyAlignment="1">
      <alignment horizontal="center"/>
    </xf>
    <xf numFmtId="1" fontId="2" fillId="4" borderId="0" xfId="0" applyNumberFormat="1" applyFont="1" applyFill="1"/>
    <xf numFmtId="167" fontId="2" fillId="6" borderId="0" xfId="0" applyNumberFormat="1" applyFont="1" applyFill="1" applyAlignment="1">
      <alignment horizontal="center"/>
    </xf>
    <xf numFmtId="171" fontId="2" fillId="6" borderId="0" xfId="1" applyNumberFormat="1" applyFont="1" applyFill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164" fontId="2" fillId="7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left"/>
    </xf>
    <xf numFmtId="167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0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2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2" fillId="6" borderId="0" xfId="0" applyFont="1" applyFill="1"/>
    <xf numFmtId="38" fontId="6" fillId="4" borderId="0" xfId="1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38" fontId="6" fillId="5" borderId="0" xfId="1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0" fillId="0" borderId="0" xfId="0" applyAlignment="1">
      <alignment vertical="center"/>
    </xf>
    <xf numFmtId="14" fontId="11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left" vertical="center"/>
    </xf>
    <xf numFmtId="169" fontId="12" fillId="0" borderId="0" xfId="0" applyNumberFormat="1" applyFont="1" applyAlignment="1">
      <alignment horizontal="left" vertical="center"/>
    </xf>
    <xf numFmtId="167" fontId="12" fillId="0" borderId="0" xfId="2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left" vertical="center"/>
    </xf>
    <xf numFmtId="40" fontId="2" fillId="0" borderId="0" xfId="2" applyFont="1" applyFill="1" applyBorder="1" applyAlignment="1">
      <alignment horizontal="center"/>
    </xf>
    <xf numFmtId="38" fontId="12" fillId="0" borderId="0" xfId="2" applyNumberFormat="1" applyFont="1" applyFill="1" applyBorder="1" applyAlignment="1">
      <alignment horizontal="center"/>
    </xf>
    <xf numFmtId="169" fontId="12" fillId="0" borderId="0" xfId="2" applyNumberFormat="1" applyFont="1" applyFill="1" applyAlignment="1">
      <alignment horizontal="left" vertical="center"/>
    </xf>
    <xf numFmtId="164" fontId="12" fillId="0" borderId="0" xfId="0" applyNumberFormat="1" applyFont="1" applyAlignment="1">
      <alignment horizontal="center" vertical="center"/>
    </xf>
    <xf numFmtId="169" fontId="2" fillId="0" borderId="0" xfId="2" applyNumberFormat="1" applyFont="1" applyFill="1" applyAlignment="1">
      <alignment horizontal="left"/>
    </xf>
    <xf numFmtId="165" fontId="12" fillId="0" borderId="0" xfId="0" applyNumberFormat="1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" fontId="12" fillId="0" borderId="17" xfId="0" applyNumberFormat="1" applyFont="1" applyBorder="1" applyAlignment="1">
      <alignment horizontal="left"/>
    </xf>
    <xf numFmtId="0" fontId="12" fillId="0" borderId="18" xfId="0" applyFont="1" applyBorder="1"/>
    <xf numFmtId="0" fontId="11" fillId="0" borderId="0" xfId="0" applyFont="1" applyAlignment="1">
      <alignment horizontal="right" vertical="center"/>
    </xf>
    <xf numFmtId="1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171" fontId="11" fillId="0" borderId="1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64" fontId="0" fillId="0" borderId="0" xfId="0" applyNumberFormat="1"/>
    <xf numFmtId="0" fontId="12" fillId="0" borderId="19" xfId="0" applyFont="1" applyBorder="1" applyAlignment="1">
      <alignment horizontal="center" vertical="center"/>
    </xf>
    <xf numFmtId="171" fontId="12" fillId="0" borderId="1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3">
    <cellStyle name="Comma" xfId="1" builtinId="3"/>
    <cellStyle name="Comma 2" xfId="2" xr:uid="{E46DDD0F-65BC-4747-8F81-56E40ED2F455}"/>
    <cellStyle name="Normal" xfId="0" builtinId="0"/>
  </cellStyles>
  <dxfs count="5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0066"/>
      <color rgb="FFFF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BI318"/>
  <sheetViews>
    <sheetView topLeftCell="D1" zoomScale="110" zoomScaleNormal="110" workbookViewId="0">
      <pane xSplit="12690" ySplit="1110" topLeftCell="AF64" activePane="bottomRight"/>
      <selection activeCell="A4" sqref="A4"/>
      <selection pane="topRight" activeCell="AC1" sqref="AC1:AD1048576"/>
      <selection pane="bottomLeft" activeCell="D41" sqref="D41"/>
      <selection pane="bottomRight" activeCell="AF18" sqref="AF18:AI84"/>
    </sheetView>
  </sheetViews>
  <sheetFormatPr defaultColWidth="9.140625" defaultRowHeight="12.75" x14ac:dyDescent="0.2"/>
  <cols>
    <col min="1" max="1" width="6.7109375" style="18" customWidth="1"/>
    <col min="2" max="2" width="16" style="18" customWidth="1"/>
    <col min="3" max="3" width="24.85546875" style="18" customWidth="1"/>
    <col min="4" max="4" width="21.42578125" style="18" customWidth="1"/>
    <col min="5" max="5" width="11" style="14" customWidth="1"/>
    <col min="6" max="6" width="10" style="14" customWidth="1"/>
    <col min="7" max="7" width="11.28515625" style="18" customWidth="1"/>
    <col min="8" max="8" width="10.42578125" style="14" customWidth="1"/>
    <col min="9" max="9" width="9.140625" style="73"/>
    <col min="10" max="13" width="9.140625" style="14"/>
    <col min="14" max="14" width="9.140625" style="18"/>
    <col min="15" max="19" width="9.140625" style="14"/>
    <col min="20" max="20" width="9.140625" style="18"/>
    <col min="21" max="28" width="9.140625" style="14"/>
    <col min="29" max="30" width="8.85546875" style="18" customWidth="1"/>
    <col min="31" max="31" width="9.140625" style="14"/>
    <col min="32" max="32" width="9.85546875" style="18" customWidth="1"/>
    <col min="33" max="33" width="17.7109375" style="14" customWidth="1"/>
    <col min="34" max="34" width="11.7109375" style="16" customWidth="1"/>
    <col min="35" max="35" width="11.7109375" style="26" customWidth="1"/>
    <col min="36" max="36" width="9.140625" style="18"/>
    <col min="37" max="37" width="17.7109375" style="14" customWidth="1"/>
    <col min="38" max="39" width="11.7109375" style="14" customWidth="1"/>
    <col min="40" max="40" width="11.42578125" style="14" customWidth="1"/>
    <col min="41" max="48" width="9.140625" style="14"/>
    <col min="49" max="49" width="18.85546875" style="14" customWidth="1"/>
    <col min="50" max="16384" width="9.140625" style="14"/>
  </cols>
  <sheetData>
    <row r="1" spans="1:61" s="18" customFormat="1" x14ac:dyDescent="0.2">
      <c r="A1" s="7" t="s">
        <v>0</v>
      </c>
      <c r="B1" s="7" t="s">
        <v>1</v>
      </c>
      <c r="C1" s="7" t="s">
        <v>0</v>
      </c>
      <c r="D1" s="8" t="s">
        <v>2</v>
      </c>
      <c r="E1" s="178" t="s">
        <v>3</v>
      </c>
      <c r="F1" s="179"/>
      <c r="G1" s="178" t="s">
        <v>4</v>
      </c>
      <c r="H1" s="179"/>
      <c r="I1" s="9" t="s">
        <v>5</v>
      </c>
      <c r="J1" s="10" t="s">
        <v>6</v>
      </c>
      <c r="K1" s="11">
        <v>45935</v>
      </c>
      <c r="L1" s="11">
        <f>K1+14</f>
        <v>45949</v>
      </c>
      <c r="M1" s="11">
        <f t="shared" ref="L1:Q2" si="0">L1+14</f>
        <v>45963</v>
      </c>
      <c r="N1" s="11">
        <f t="shared" si="0"/>
        <v>45977</v>
      </c>
      <c r="O1" s="11">
        <f t="shared" si="0"/>
        <v>45991</v>
      </c>
      <c r="P1" s="11">
        <f t="shared" si="0"/>
        <v>46005</v>
      </c>
      <c r="Q1" s="11">
        <f t="shared" si="0"/>
        <v>46019</v>
      </c>
      <c r="R1" s="12" t="s">
        <v>42</v>
      </c>
      <c r="S1" s="11"/>
      <c r="T1" s="10" t="s">
        <v>0</v>
      </c>
      <c r="U1" s="10" t="s">
        <v>7</v>
      </c>
      <c r="V1" s="13">
        <f>Q1+14</f>
        <v>46033</v>
      </c>
      <c r="W1" s="13">
        <f t="shared" ref="W1:AB2" si="1">V1+14</f>
        <v>46047</v>
      </c>
      <c r="X1" s="13">
        <f t="shared" si="1"/>
        <v>46061</v>
      </c>
      <c r="Y1" s="13">
        <f t="shared" si="1"/>
        <v>46075</v>
      </c>
      <c r="Z1" s="13">
        <f>Y1+14</f>
        <v>46089</v>
      </c>
      <c r="AA1" s="13">
        <f t="shared" si="1"/>
        <v>46103</v>
      </c>
      <c r="AB1" s="13">
        <f t="shared" si="1"/>
        <v>46117</v>
      </c>
      <c r="AE1" s="14"/>
      <c r="AF1" s="15" t="s">
        <v>52</v>
      </c>
      <c r="AG1" s="15"/>
      <c r="AH1" s="16"/>
      <c r="AI1" s="17"/>
      <c r="AJ1" s="15"/>
      <c r="AK1" s="15"/>
      <c r="AL1" s="15"/>
      <c r="AM1" s="15"/>
    </row>
    <row r="2" spans="1:61" s="18" customFormat="1" x14ac:dyDescent="0.2">
      <c r="A2" s="19"/>
      <c r="B2" s="19"/>
      <c r="C2" s="19" t="s">
        <v>8</v>
      </c>
      <c r="D2" s="19" t="s">
        <v>8</v>
      </c>
      <c r="E2" s="20" t="s">
        <v>5</v>
      </c>
      <c r="F2" s="19" t="s">
        <v>20</v>
      </c>
      <c r="G2" s="20" t="s">
        <v>5</v>
      </c>
      <c r="H2" s="19" t="s">
        <v>20</v>
      </c>
      <c r="I2" s="21" t="s">
        <v>9</v>
      </c>
      <c r="J2" s="22" t="s">
        <v>10</v>
      </c>
      <c r="K2" s="23">
        <f>K1+7</f>
        <v>45942</v>
      </c>
      <c r="L2" s="24">
        <f t="shared" si="0"/>
        <v>45956</v>
      </c>
      <c r="M2" s="24">
        <f t="shared" si="0"/>
        <v>45970</v>
      </c>
      <c r="N2" s="24">
        <f t="shared" si="0"/>
        <v>45984</v>
      </c>
      <c r="O2" s="24">
        <f t="shared" si="0"/>
        <v>45998</v>
      </c>
      <c r="P2" s="24">
        <f t="shared" si="0"/>
        <v>46012</v>
      </c>
      <c r="Q2" s="24">
        <f t="shared" si="0"/>
        <v>46026</v>
      </c>
      <c r="R2" s="25" t="s">
        <v>43</v>
      </c>
      <c r="S2" s="22"/>
      <c r="T2" s="22"/>
      <c r="U2" s="22" t="s">
        <v>10</v>
      </c>
      <c r="V2" s="23">
        <f>Q2+14</f>
        <v>46040</v>
      </c>
      <c r="W2" s="24">
        <f t="shared" si="1"/>
        <v>46054</v>
      </c>
      <c r="X2" s="24">
        <f t="shared" si="1"/>
        <v>46068</v>
      </c>
      <c r="Y2" s="24">
        <f t="shared" si="1"/>
        <v>46082</v>
      </c>
      <c r="Z2" s="24">
        <f>Y2+14</f>
        <v>46096</v>
      </c>
      <c r="AA2" s="24">
        <f t="shared" si="1"/>
        <v>46110</v>
      </c>
      <c r="AB2" s="24">
        <f t="shared" si="1"/>
        <v>46124</v>
      </c>
      <c r="AG2" s="14"/>
      <c r="AH2" s="16"/>
      <c r="AI2" s="26"/>
      <c r="AK2" s="14"/>
      <c r="AL2" s="14"/>
      <c r="AM2" s="14"/>
    </row>
    <row r="3" spans="1:61" s="18" customFormat="1" x14ac:dyDescent="0.2">
      <c r="E3" s="27"/>
      <c r="F3" s="28"/>
      <c r="G3" s="27"/>
      <c r="I3" s="29"/>
      <c r="K3" s="30"/>
      <c r="L3" s="30"/>
      <c r="M3" s="30"/>
      <c r="N3" s="30"/>
      <c r="O3" s="30"/>
      <c r="P3" s="30"/>
      <c r="Q3" s="30"/>
      <c r="V3" s="30"/>
      <c r="W3" s="30"/>
      <c r="X3" s="30"/>
      <c r="Y3" s="30"/>
      <c r="Z3" s="30"/>
      <c r="AA3" s="30"/>
      <c r="AB3" s="30"/>
      <c r="AG3" s="14"/>
      <c r="AH3" s="16"/>
      <c r="AI3" s="26"/>
      <c r="AK3" s="14"/>
      <c r="AL3" s="14"/>
      <c r="AM3" s="14"/>
      <c r="AU3" s="18" t="s">
        <v>45</v>
      </c>
    </row>
    <row r="4" spans="1:61" s="18" customFormat="1" x14ac:dyDescent="0.2">
      <c r="E4" s="27"/>
      <c r="F4" s="28"/>
      <c r="G4" s="27"/>
      <c r="I4" s="29"/>
      <c r="K4" s="30"/>
      <c r="L4" s="30"/>
      <c r="M4" s="30"/>
      <c r="N4" s="30"/>
      <c r="O4" s="30"/>
      <c r="P4" s="30"/>
      <c r="Q4" s="30"/>
      <c r="V4" s="30"/>
      <c r="W4" s="30"/>
      <c r="X4" s="30"/>
      <c r="Y4" s="30"/>
      <c r="Z4" s="30"/>
      <c r="AA4" s="30"/>
      <c r="AB4" s="30"/>
      <c r="AF4" s="18" t="s">
        <v>0</v>
      </c>
      <c r="AG4" s="18" t="s">
        <v>1</v>
      </c>
      <c r="AH4" s="16" t="s">
        <v>8</v>
      </c>
      <c r="AI4" s="28"/>
      <c r="AJ4" s="31" t="s">
        <v>18</v>
      </c>
      <c r="AK4" s="18" t="s">
        <v>5</v>
      </c>
      <c r="AL4" s="18" t="s">
        <v>11</v>
      </c>
      <c r="AM4" s="18" t="s">
        <v>12</v>
      </c>
      <c r="AN4" s="32" t="s">
        <v>14</v>
      </c>
      <c r="AO4" s="32"/>
      <c r="AP4" s="33" t="s">
        <v>28</v>
      </c>
      <c r="AV4" s="18" t="s">
        <v>46</v>
      </c>
    </row>
    <row r="5" spans="1:61" s="18" customFormat="1" x14ac:dyDescent="0.2">
      <c r="A5" s="34">
        <v>1</v>
      </c>
      <c r="B5" s="35"/>
      <c r="C5" s="35"/>
      <c r="D5" s="36"/>
      <c r="E5" s="1"/>
      <c r="F5" s="37"/>
      <c r="G5" s="38"/>
      <c r="H5" s="36"/>
      <c r="I5" s="39"/>
      <c r="J5" s="36">
        <f>COUNT(K5:S5)</f>
        <v>0</v>
      </c>
      <c r="K5" s="133" t="s">
        <v>62</v>
      </c>
      <c r="L5" s="40"/>
      <c r="M5" s="40"/>
      <c r="N5" s="40"/>
      <c r="O5" s="40"/>
      <c r="P5" s="40"/>
      <c r="Q5" s="40"/>
      <c r="R5" s="36"/>
      <c r="S5" s="36"/>
      <c r="T5" s="36">
        <v>1</v>
      </c>
      <c r="U5" s="36">
        <f>COUNT(V5:AD5)</f>
        <v>1</v>
      </c>
      <c r="V5" s="133" t="s">
        <v>62</v>
      </c>
      <c r="W5" s="41"/>
      <c r="X5" s="36">
        <v>48</v>
      </c>
      <c r="Y5" s="41"/>
      <c r="Z5" s="41"/>
      <c r="AA5" s="41"/>
      <c r="AB5" s="40"/>
      <c r="AC5" s="36"/>
      <c r="AD5" s="36"/>
      <c r="AH5" s="16"/>
      <c r="AI5" s="28"/>
      <c r="AN5" s="32"/>
      <c r="AO5" s="32"/>
      <c r="AP5" s="33"/>
    </row>
    <row r="6" spans="1:61" x14ac:dyDescent="0.2">
      <c r="A6" s="42">
        <f>A5</f>
        <v>1</v>
      </c>
      <c r="B6" s="43" t="s">
        <v>47</v>
      </c>
      <c r="C6" s="43" t="s">
        <v>64</v>
      </c>
      <c r="D6" s="43" t="s">
        <v>66</v>
      </c>
      <c r="E6" s="1">
        <v>41.667000000000002</v>
      </c>
      <c r="F6" s="3">
        <v>6</v>
      </c>
      <c r="G6" s="38">
        <f t="shared" ref="G6:G16" si="2">(SUM(K6:S6)+ SUM(V6:AD6))/H6</f>
        <v>39.909090909090907</v>
      </c>
      <c r="H6" s="36">
        <f t="shared" ref="H6:H11" si="3">J6+U6</f>
        <v>11</v>
      </c>
      <c r="I6" s="44">
        <f t="shared" ref="I6:I15" si="4">G6-E6</f>
        <v>-1.7579090909090951</v>
      </c>
      <c r="J6" s="36">
        <f t="shared" ref="J6:J11" si="5">COUNT(K6:S6)</f>
        <v>6</v>
      </c>
      <c r="K6" s="36"/>
      <c r="L6" s="36">
        <v>45</v>
      </c>
      <c r="M6" s="36">
        <v>42</v>
      </c>
      <c r="N6" s="36">
        <v>40</v>
      </c>
      <c r="O6" s="36">
        <v>41</v>
      </c>
      <c r="P6" s="36">
        <v>39</v>
      </c>
      <c r="Q6" s="36">
        <v>48</v>
      </c>
      <c r="R6" s="36"/>
      <c r="S6" s="36"/>
      <c r="T6" s="42">
        <v>1</v>
      </c>
      <c r="U6" s="36">
        <f t="shared" ref="U6:U11" si="6">COUNT(V6:AD6)</f>
        <v>5</v>
      </c>
      <c r="V6" s="36"/>
      <c r="W6" s="36">
        <v>37</v>
      </c>
      <c r="X6" s="36">
        <v>39</v>
      </c>
      <c r="Y6" s="36"/>
      <c r="Z6" s="36">
        <v>39</v>
      </c>
      <c r="AA6" s="36">
        <v>35</v>
      </c>
      <c r="AB6" s="36">
        <v>34</v>
      </c>
      <c r="AC6" s="36"/>
      <c r="AD6" s="36"/>
      <c r="AF6" s="32">
        <f>A$35</f>
        <v>3</v>
      </c>
      <c r="AG6" s="45" t="str">
        <f>B$46</f>
        <v>FFF</v>
      </c>
      <c r="AH6" s="54" t="str">
        <f>C$46</f>
        <v>OUTTA OPTIONS</v>
      </c>
      <c r="AI6" s="47"/>
      <c r="AJ6" s="48">
        <f t="shared" ref="AJ6:AJ13" si="7">AP6</f>
        <v>1</v>
      </c>
      <c r="AK6" s="49">
        <f>G$46</f>
        <v>224.66666666666666</v>
      </c>
      <c r="AL6" s="32">
        <f>H$48</f>
        <v>9</v>
      </c>
      <c r="AM6" s="32">
        <f>H$49</f>
        <v>3</v>
      </c>
      <c r="AN6" s="50">
        <f>H$46</f>
        <v>12</v>
      </c>
      <c r="AO6" s="50"/>
      <c r="AP6" s="51">
        <v>1</v>
      </c>
      <c r="AQ6" s="50"/>
      <c r="AR6" s="52" t="str">
        <f t="shared" ref="AR6:AR12" si="8">IF(AL6+AM6&lt;&gt;AN6,"ERROR","OK")</f>
        <v>OK</v>
      </c>
      <c r="AS6" s="50"/>
      <c r="AT6" s="18"/>
      <c r="AU6" s="32">
        <v>1</v>
      </c>
      <c r="AV6" s="32">
        <f>MAX(K16:Q16, V16:AB16)</f>
        <v>232</v>
      </c>
      <c r="AW6" s="53" t="str">
        <f>C6</f>
        <v>STATION 9</v>
      </c>
      <c r="AX6" s="18"/>
      <c r="AY6" s="32"/>
      <c r="AZ6" s="32"/>
      <c r="BA6" s="32"/>
      <c r="BB6" s="18"/>
      <c r="BC6" s="18"/>
    </row>
    <row r="7" spans="1:61" x14ac:dyDescent="0.2">
      <c r="A7" s="42">
        <f t="shared" ref="A7:A15" si="9">A6</f>
        <v>1</v>
      </c>
      <c r="B7" s="43" t="str">
        <f>B6</f>
        <v>FFF</v>
      </c>
      <c r="C7" s="43" t="str">
        <f t="shared" ref="C7:C16" si="10">C6</f>
        <v>STATION 9</v>
      </c>
      <c r="D7" s="43" t="s">
        <v>67</v>
      </c>
      <c r="E7" s="1">
        <v>46.2</v>
      </c>
      <c r="F7" s="3">
        <v>10</v>
      </c>
      <c r="G7" s="38">
        <f t="shared" si="2"/>
        <v>46.375</v>
      </c>
      <c r="H7" s="36">
        <f t="shared" si="3"/>
        <v>8</v>
      </c>
      <c r="I7" s="44">
        <f t="shared" si="4"/>
        <v>0.17499999999999716</v>
      </c>
      <c r="J7" s="36">
        <f t="shared" si="5"/>
        <v>5</v>
      </c>
      <c r="K7" s="36"/>
      <c r="L7" s="36">
        <v>50</v>
      </c>
      <c r="M7" s="36">
        <v>47</v>
      </c>
      <c r="N7" s="36">
        <v>48</v>
      </c>
      <c r="O7" s="36"/>
      <c r="P7" s="36">
        <v>49</v>
      </c>
      <c r="Q7" s="36">
        <v>43</v>
      </c>
      <c r="R7" s="36"/>
      <c r="S7" s="36"/>
      <c r="T7" s="42">
        <v>1</v>
      </c>
      <c r="U7" s="36">
        <f t="shared" si="6"/>
        <v>3</v>
      </c>
      <c r="V7" s="36"/>
      <c r="W7" s="36">
        <v>41</v>
      </c>
      <c r="X7" s="36"/>
      <c r="Y7" s="36">
        <v>47</v>
      </c>
      <c r="Z7" s="36">
        <v>46</v>
      </c>
      <c r="AA7" s="36"/>
      <c r="AB7" s="36"/>
      <c r="AC7" s="36"/>
      <c r="AD7" s="36"/>
      <c r="AF7" s="32">
        <f>A$95</f>
        <v>7</v>
      </c>
      <c r="AG7" s="45" t="str">
        <f>B$106</f>
        <v>QUAKER HILL</v>
      </c>
      <c r="AH7" s="46" t="str">
        <f>C$106</f>
        <v>TOP BRASS</v>
      </c>
      <c r="AI7" s="47"/>
      <c r="AJ7" s="48">
        <f t="shared" si="7"/>
        <v>2</v>
      </c>
      <c r="AK7" s="49">
        <f>G$106</f>
        <v>215</v>
      </c>
      <c r="AL7" s="32">
        <f>H$108</f>
        <v>9</v>
      </c>
      <c r="AM7" s="32">
        <f>H$109</f>
        <v>3</v>
      </c>
      <c r="AN7" s="50">
        <f>H$106</f>
        <v>12</v>
      </c>
      <c r="AO7" s="50"/>
      <c r="AP7" s="51">
        <v>2</v>
      </c>
      <c r="AQ7" s="50"/>
      <c r="AR7" s="52" t="str">
        <f t="shared" si="8"/>
        <v>OK</v>
      </c>
      <c r="AS7" s="50"/>
      <c r="AT7" s="18"/>
      <c r="AU7" s="32">
        <v>2</v>
      </c>
      <c r="AV7" s="32">
        <f>MAX(K31:Q31, V31:AB31)</f>
        <v>237</v>
      </c>
      <c r="AW7" s="53" t="str">
        <f>C21</f>
        <v>OFF THE HIP</v>
      </c>
      <c r="AX7" s="18"/>
      <c r="AY7" s="32"/>
      <c r="AZ7" s="32"/>
      <c r="BA7" s="32"/>
      <c r="BB7" s="18"/>
      <c r="BC7" s="18"/>
    </row>
    <row r="8" spans="1:61" x14ac:dyDescent="0.2">
      <c r="A8" s="42">
        <f t="shared" si="9"/>
        <v>1</v>
      </c>
      <c r="B8" s="43" t="str">
        <f t="shared" ref="B8:B16" si="11">B7</f>
        <v>FFF</v>
      </c>
      <c r="C8" s="43" t="str">
        <f t="shared" si="10"/>
        <v>STATION 9</v>
      </c>
      <c r="D8" s="43" t="s">
        <v>68</v>
      </c>
      <c r="E8" s="39">
        <v>44.286000000000001</v>
      </c>
      <c r="F8" s="3">
        <v>7</v>
      </c>
      <c r="G8" s="38">
        <f t="shared" si="2"/>
        <v>43.833333333333336</v>
      </c>
      <c r="H8" s="36">
        <f t="shared" si="3"/>
        <v>6</v>
      </c>
      <c r="I8" s="44">
        <f t="shared" si="4"/>
        <v>-0.45266666666666566</v>
      </c>
      <c r="J8" s="36">
        <f t="shared" si="5"/>
        <v>3</v>
      </c>
      <c r="K8" s="36"/>
      <c r="L8" s="36">
        <v>46</v>
      </c>
      <c r="M8" s="36"/>
      <c r="N8" s="36">
        <v>40</v>
      </c>
      <c r="O8" s="36">
        <v>46</v>
      </c>
      <c r="P8" s="36"/>
      <c r="Q8" s="36"/>
      <c r="R8" s="36"/>
      <c r="S8" s="36"/>
      <c r="T8" s="42">
        <v>1</v>
      </c>
      <c r="U8" s="36">
        <f t="shared" si="6"/>
        <v>3</v>
      </c>
      <c r="V8" s="36"/>
      <c r="W8" s="36"/>
      <c r="X8" s="36"/>
      <c r="Y8" s="36">
        <v>45</v>
      </c>
      <c r="Z8" s="36">
        <v>46</v>
      </c>
      <c r="AA8" s="36">
        <v>40</v>
      </c>
      <c r="AB8" s="36"/>
      <c r="AC8" s="36"/>
      <c r="AD8" s="36"/>
      <c r="AF8" s="32">
        <f>A$20</f>
        <v>2</v>
      </c>
      <c r="AG8" s="45" t="str">
        <f>B$31</f>
        <v>FFF</v>
      </c>
      <c r="AH8" s="46" t="str">
        <f>C$31</f>
        <v>OFF THE HIP</v>
      </c>
      <c r="AI8" s="47"/>
      <c r="AJ8" s="48">
        <f t="shared" si="7"/>
        <v>3</v>
      </c>
      <c r="AK8" s="49">
        <f>G$31</f>
        <v>225.75</v>
      </c>
      <c r="AL8" s="32">
        <f>H$33</f>
        <v>7</v>
      </c>
      <c r="AM8" s="32">
        <f>H$34</f>
        <v>5</v>
      </c>
      <c r="AN8" s="50">
        <f>H$31</f>
        <v>12</v>
      </c>
      <c r="AO8" s="50"/>
      <c r="AP8" s="51">
        <v>3</v>
      </c>
      <c r="AQ8" s="50"/>
      <c r="AR8" s="52" t="str">
        <f t="shared" si="8"/>
        <v>OK</v>
      </c>
      <c r="AS8" s="50"/>
      <c r="AT8" s="18"/>
      <c r="AU8" s="32">
        <v>3</v>
      </c>
      <c r="AV8" s="32">
        <f>MAX(K46:Q46, V46:AB46)</f>
        <v>236</v>
      </c>
      <c r="AW8" s="53" t="str">
        <f>C36</f>
        <v>OUTTA OPTIONS</v>
      </c>
      <c r="AX8" s="18"/>
      <c r="AY8" s="32"/>
      <c r="AZ8" s="32"/>
      <c r="BA8" s="32"/>
      <c r="BB8" s="18"/>
      <c r="BC8" s="32"/>
      <c r="BD8" s="32"/>
      <c r="BE8" s="32"/>
      <c r="BF8" s="18"/>
      <c r="BG8" s="18"/>
      <c r="BI8" s="18"/>
    </row>
    <row r="9" spans="1:61" x14ac:dyDescent="0.2">
      <c r="A9" s="42">
        <f t="shared" si="9"/>
        <v>1</v>
      </c>
      <c r="B9" s="43" t="str">
        <f t="shared" si="11"/>
        <v>FFF</v>
      </c>
      <c r="C9" s="43" t="str">
        <f t="shared" si="10"/>
        <v>STATION 9</v>
      </c>
      <c r="D9" s="43" t="s">
        <v>69</v>
      </c>
      <c r="E9" s="1">
        <v>46.417000000000002</v>
      </c>
      <c r="F9" s="2">
        <v>14</v>
      </c>
      <c r="G9" s="38">
        <f t="shared" si="2"/>
        <v>46.777777777777779</v>
      </c>
      <c r="H9" s="36">
        <f t="shared" si="3"/>
        <v>9</v>
      </c>
      <c r="I9" s="44">
        <f t="shared" si="4"/>
        <v>0.36077777777777698</v>
      </c>
      <c r="J9" s="36">
        <f t="shared" si="5"/>
        <v>5</v>
      </c>
      <c r="K9" s="36"/>
      <c r="L9" s="36">
        <v>44</v>
      </c>
      <c r="M9" s="36">
        <v>45</v>
      </c>
      <c r="N9" s="36">
        <v>48</v>
      </c>
      <c r="O9" s="36"/>
      <c r="P9" s="36">
        <v>45</v>
      </c>
      <c r="Q9" s="36">
        <v>50</v>
      </c>
      <c r="R9" s="36"/>
      <c r="S9" s="36"/>
      <c r="T9" s="42">
        <v>1</v>
      </c>
      <c r="U9" s="36">
        <f t="shared" si="6"/>
        <v>4</v>
      </c>
      <c r="V9" s="36"/>
      <c r="W9" s="36"/>
      <c r="X9" s="36">
        <v>44</v>
      </c>
      <c r="Y9" s="36">
        <v>47</v>
      </c>
      <c r="Z9" s="36">
        <v>49</v>
      </c>
      <c r="AA9" s="36"/>
      <c r="AB9" s="36">
        <v>49</v>
      </c>
      <c r="AC9" s="36"/>
      <c r="AD9" s="36"/>
      <c r="AF9" s="32">
        <f>A$80</f>
        <v>6</v>
      </c>
      <c r="AG9" s="45" t="str">
        <f>B$91</f>
        <v>QUAKER HILL</v>
      </c>
      <c r="AH9" s="45" t="str">
        <f>C$91</f>
        <v>PFIRE POWER</v>
      </c>
      <c r="AI9" s="47"/>
      <c r="AJ9" s="48">
        <f t="shared" si="7"/>
        <v>4</v>
      </c>
      <c r="AK9" s="49">
        <f>G$91</f>
        <v>217.41666666666666</v>
      </c>
      <c r="AL9" s="32">
        <f>H$93</f>
        <v>6</v>
      </c>
      <c r="AM9" s="32">
        <f>H$94</f>
        <v>6</v>
      </c>
      <c r="AN9" s="50">
        <f>H$91</f>
        <v>12</v>
      </c>
      <c r="AO9" s="50"/>
      <c r="AP9" s="51">
        <v>4</v>
      </c>
      <c r="AQ9" s="50"/>
      <c r="AR9" s="52" t="str">
        <f t="shared" si="8"/>
        <v>OK</v>
      </c>
      <c r="AS9" s="50"/>
      <c r="AT9" s="18"/>
      <c r="AU9" s="32">
        <v>4</v>
      </c>
      <c r="AV9" s="32">
        <f>MAX(K61:Q61, V61:AB61)</f>
        <v>233</v>
      </c>
      <c r="AW9" s="53" t="str">
        <f>C51</f>
        <v>CLAY DAWGS</v>
      </c>
      <c r="AX9" s="18"/>
      <c r="AY9" s="32"/>
      <c r="AZ9" s="32"/>
      <c r="BA9" s="32"/>
      <c r="BB9" s="18"/>
      <c r="BC9" s="32"/>
      <c r="BD9" s="32"/>
      <c r="BE9" s="32"/>
      <c r="BF9" s="18"/>
      <c r="BG9" s="18"/>
      <c r="BI9" s="18"/>
    </row>
    <row r="10" spans="1:61" x14ac:dyDescent="0.2">
      <c r="A10" s="42">
        <f t="shared" si="9"/>
        <v>1</v>
      </c>
      <c r="B10" s="43" t="str">
        <f t="shared" si="11"/>
        <v>FFF</v>
      </c>
      <c r="C10" s="43" t="str">
        <f t="shared" si="10"/>
        <v>STATION 9</v>
      </c>
      <c r="D10" s="43" t="s">
        <v>70</v>
      </c>
      <c r="E10" s="1">
        <v>43.375</v>
      </c>
      <c r="F10" s="3">
        <v>8</v>
      </c>
      <c r="G10" s="38">
        <f t="shared" si="2"/>
        <v>42.18181818181818</v>
      </c>
      <c r="H10" s="36">
        <f t="shared" si="3"/>
        <v>11</v>
      </c>
      <c r="I10" s="44">
        <f t="shared" si="4"/>
        <v>-1.1931818181818201</v>
      </c>
      <c r="J10" s="36">
        <f t="shared" si="5"/>
        <v>5</v>
      </c>
      <c r="K10" s="36"/>
      <c r="L10" s="36"/>
      <c r="M10" s="36">
        <v>41</v>
      </c>
      <c r="N10" s="36">
        <v>35</v>
      </c>
      <c r="O10" s="36">
        <v>45</v>
      </c>
      <c r="P10" s="36">
        <v>43</v>
      </c>
      <c r="Q10" s="36">
        <v>42</v>
      </c>
      <c r="R10" s="36"/>
      <c r="S10" s="36"/>
      <c r="T10" s="42">
        <v>1</v>
      </c>
      <c r="U10" s="36">
        <f t="shared" si="6"/>
        <v>6</v>
      </c>
      <c r="V10" s="36"/>
      <c r="W10" s="36">
        <v>38</v>
      </c>
      <c r="X10" s="36">
        <v>41</v>
      </c>
      <c r="Y10" s="36">
        <v>45</v>
      </c>
      <c r="Z10" s="36">
        <v>45</v>
      </c>
      <c r="AA10" s="36">
        <v>44</v>
      </c>
      <c r="AB10" s="36">
        <v>45</v>
      </c>
      <c r="AC10" s="36"/>
      <c r="AD10" s="36"/>
      <c r="AF10" s="32">
        <f>A$50</f>
        <v>4</v>
      </c>
      <c r="AG10" s="45" t="str">
        <f>B$61</f>
        <v>ROCKVILLE</v>
      </c>
      <c r="AH10" s="45" t="str">
        <f>C$61</f>
        <v>CLAY DAWGS</v>
      </c>
      <c r="AI10" s="47"/>
      <c r="AJ10" s="48">
        <f t="shared" si="7"/>
        <v>5</v>
      </c>
      <c r="AK10" s="49">
        <f>G$61</f>
        <v>215.25</v>
      </c>
      <c r="AL10" s="32">
        <f>H$63</f>
        <v>6</v>
      </c>
      <c r="AM10" s="32">
        <f>H$64</f>
        <v>6</v>
      </c>
      <c r="AN10" s="50">
        <f>H$61</f>
        <v>12</v>
      </c>
      <c r="AO10" s="50"/>
      <c r="AP10" s="51">
        <v>5</v>
      </c>
      <c r="AQ10" s="50"/>
      <c r="AR10" s="52" t="str">
        <f t="shared" si="8"/>
        <v>OK</v>
      </c>
      <c r="AS10" s="50"/>
      <c r="AT10" s="18"/>
      <c r="AU10" s="32">
        <v>5</v>
      </c>
      <c r="AV10" s="32">
        <f>MAX(K76:Q76, V76:AB76)</f>
        <v>233</v>
      </c>
      <c r="AW10" s="53" t="str">
        <f>C66</f>
        <v>MySKEETERS</v>
      </c>
      <c r="AX10" s="18"/>
      <c r="AY10" s="32"/>
      <c r="AZ10" s="32"/>
      <c r="BA10" s="32"/>
      <c r="BB10" s="18"/>
      <c r="BC10" s="32"/>
      <c r="BD10" s="32"/>
      <c r="BE10" s="32"/>
      <c r="BF10" s="18"/>
      <c r="BG10" s="18"/>
      <c r="BI10" s="18"/>
    </row>
    <row r="11" spans="1:61" x14ac:dyDescent="0.2">
      <c r="A11" s="42">
        <f t="shared" si="9"/>
        <v>1</v>
      </c>
      <c r="B11" s="43" t="str">
        <f t="shared" si="11"/>
        <v>FFF</v>
      </c>
      <c r="C11" s="43" t="str">
        <f t="shared" si="10"/>
        <v>STATION 9</v>
      </c>
      <c r="D11" s="43" t="s">
        <v>71</v>
      </c>
      <c r="E11" s="1">
        <v>45.182000000000002</v>
      </c>
      <c r="F11" s="3">
        <v>11</v>
      </c>
      <c r="G11" s="38">
        <f t="shared" si="2"/>
        <v>45.285714285714285</v>
      </c>
      <c r="H11" s="36">
        <f t="shared" si="3"/>
        <v>7</v>
      </c>
      <c r="I11" s="44">
        <f t="shared" si="4"/>
        <v>0.10371428571428254</v>
      </c>
      <c r="J11" s="36">
        <f t="shared" si="5"/>
        <v>4</v>
      </c>
      <c r="K11" s="36"/>
      <c r="L11" s="36">
        <v>47</v>
      </c>
      <c r="M11" s="36">
        <v>43</v>
      </c>
      <c r="N11" s="36"/>
      <c r="O11" s="36">
        <v>48</v>
      </c>
      <c r="P11" s="36"/>
      <c r="Q11" s="36">
        <v>48</v>
      </c>
      <c r="R11" s="36"/>
      <c r="S11" s="36"/>
      <c r="T11" s="42">
        <v>1</v>
      </c>
      <c r="U11" s="36">
        <f t="shared" si="6"/>
        <v>3</v>
      </c>
      <c r="V11" s="36"/>
      <c r="W11" s="36">
        <v>38</v>
      </c>
      <c r="X11" s="36"/>
      <c r="Y11" s="36"/>
      <c r="Z11" s="36"/>
      <c r="AA11" s="36">
        <v>49</v>
      </c>
      <c r="AB11" s="36">
        <v>44</v>
      </c>
      <c r="AC11" s="36"/>
      <c r="AD11" s="36"/>
      <c r="AF11" s="32">
        <f>A$65</f>
        <v>5</v>
      </c>
      <c r="AG11" s="45" t="str">
        <f>B$76</f>
        <v>MYSTIC</v>
      </c>
      <c r="AH11" s="46" t="str">
        <f>C$76</f>
        <v>MySKEETERS</v>
      </c>
      <c r="AI11" s="47"/>
      <c r="AJ11" s="48">
        <f t="shared" si="7"/>
        <v>6</v>
      </c>
      <c r="AK11" s="49">
        <f>G$76</f>
        <v>216.81818181818181</v>
      </c>
      <c r="AL11" s="32">
        <f>H$78</f>
        <v>3</v>
      </c>
      <c r="AM11" s="32">
        <f>H$79</f>
        <v>9</v>
      </c>
      <c r="AN11" s="50">
        <f>H$76</f>
        <v>11</v>
      </c>
      <c r="AO11" s="50"/>
      <c r="AP11" s="51">
        <v>6</v>
      </c>
      <c r="AQ11" s="50"/>
      <c r="AR11" s="52" t="str">
        <f t="shared" si="8"/>
        <v>ERROR</v>
      </c>
      <c r="AS11" s="55"/>
      <c r="AT11" s="18"/>
      <c r="AU11" s="32">
        <v>6</v>
      </c>
      <c r="AV11" s="32">
        <f>MAX(K91:Q91, V91:AB91)</f>
        <v>229</v>
      </c>
      <c r="AW11" s="53" t="str">
        <f>C84</f>
        <v>PFIRE POWER</v>
      </c>
      <c r="AX11" s="18"/>
      <c r="AY11" s="32"/>
      <c r="AZ11" s="32"/>
      <c r="BA11" s="32"/>
      <c r="BB11" s="18"/>
      <c r="BC11" s="32"/>
      <c r="BD11" s="32"/>
      <c r="BE11" s="32"/>
      <c r="BF11" s="18"/>
      <c r="BG11" s="18"/>
      <c r="BI11" s="18"/>
    </row>
    <row r="12" spans="1:61" x14ac:dyDescent="0.2">
      <c r="A12" s="42">
        <f t="shared" si="9"/>
        <v>1</v>
      </c>
      <c r="B12" s="43" t="str">
        <f t="shared" si="11"/>
        <v>FFF</v>
      </c>
      <c r="C12" s="43" t="str">
        <f t="shared" si="10"/>
        <v>STATION 9</v>
      </c>
      <c r="D12" s="43" t="s">
        <v>72</v>
      </c>
      <c r="E12" s="1">
        <v>41.667000000000002</v>
      </c>
      <c r="F12" s="2">
        <v>3</v>
      </c>
      <c r="G12" s="38">
        <f t="shared" si="2"/>
        <v>40.428571428571431</v>
      </c>
      <c r="H12" s="36">
        <f>J12+U12</f>
        <v>7</v>
      </c>
      <c r="I12" s="44">
        <f t="shared" si="4"/>
        <v>-1.238428571428571</v>
      </c>
      <c r="J12" s="36">
        <f>COUNT(K12:S12)</f>
        <v>2</v>
      </c>
      <c r="K12" s="36"/>
      <c r="L12" s="36"/>
      <c r="M12" s="36"/>
      <c r="N12" s="36"/>
      <c r="O12" s="36">
        <v>43</v>
      </c>
      <c r="P12" s="36">
        <v>39</v>
      </c>
      <c r="Q12" s="36"/>
      <c r="R12" s="36"/>
      <c r="S12" s="36"/>
      <c r="T12" s="42">
        <v>1</v>
      </c>
      <c r="U12" s="36">
        <f>COUNT(V12:AD12)</f>
        <v>5</v>
      </c>
      <c r="V12" s="36"/>
      <c r="W12" s="36">
        <v>36</v>
      </c>
      <c r="X12" s="36">
        <v>38</v>
      </c>
      <c r="Y12" s="36">
        <v>38</v>
      </c>
      <c r="Z12" s="36"/>
      <c r="AA12" s="36">
        <v>45</v>
      </c>
      <c r="AB12" s="36">
        <v>44</v>
      </c>
      <c r="AC12" s="36"/>
      <c r="AD12" s="36"/>
      <c r="AF12" s="32">
        <f>A$5</f>
        <v>1</v>
      </c>
      <c r="AG12" s="45" t="str">
        <f>B$16</f>
        <v>FFF</v>
      </c>
      <c r="AH12" s="46" t="str">
        <f>C$16</f>
        <v>STATION 9</v>
      </c>
      <c r="AI12" s="47"/>
      <c r="AJ12" s="48">
        <f t="shared" si="7"/>
        <v>7</v>
      </c>
      <c r="AK12" s="49">
        <f>G$16</f>
        <v>217.16666666666666</v>
      </c>
      <c r="AL12" s="32">
        <f>H$18</f>
        <v>2</v>
      </c>
      <c r="AM12" s="32">
        <f>H$19</f>
        <v>10</v>
      </c>
      <c r="AN12" s="50">
        <f>H$16</f>
        <v>12</v>
      </c>
      <c r="AO12" s="50"/>
      <c r="AP12" s="51">
        <v>7</v>
      </c>
      <c r="AQ12" s="50"/>
      <c r="AR12" s="52" t="str">
        <f t="shared" si="8"/>
        <v>OK</v>
      </c>
      <c r="AS12" s="50"/>
      <c r="AT12" s="18"/>
      <c r="AU12" s="32">
        <v>7</v>
      </c>
      <c r="AV12" s="32">
        <f>MAX(K106:Q106, V106:AB106)</f>
        <v>228</v>
      </c>
      <c r="AW12" s="53" t="str">
        <f>C96</f>
        <v>TOP BRASS</v>
      </c>
      <c r="AX12" s="56"/>
      <c r="AY12" s="56"/>
      <c r="AZ12" s="32"/>
      <c r="BA12" s="32"/>
      <c r="BB12" s="18"/>
      <c r="BC12" s="32"/>
      <c r="BD12" s="32"/>
      <c r="BE12" s="32"/>
      <c r="BF12" s="18"/>
      <c r="BG12" s="18"/>
      <c r="BI12" s="18"/>
    </row>
    <row r="13" spans="1:61" x14ac:dyDescent="0.2">
      <c r="A13" s="42">
        <f t="shared" si="9"/>
        <v>1</v>
      </c>
      <c r="B13" s="43" t="str">
        <f t="shared" si="11"/>
        <v>FFF</v>
      </c>
      <c r="C13" s="43" t="str">
        <f t="shared" si="10"/>
        <v>STATION 9</v>
      </c>
      <c r="D13" s="43" t="s">
        <v>32</v>
      </c>
      <c r="E13" s="39"/>
      <c r="F13" s="3"/>
      <c r="G13" s="38" t="e">
        <f t="shared" si="2"/>
        <v>#DIV/0!</v>
      </c>
      <c r="H13" s="36">
        <f>J13+U13</f>
        <v>0</v>
      </c>
      <c r="I13" s="44" t="e">
        <f t="shared" si="4"/>
        <v>#DIV/0!</v>
      </c>
      <c r="J13" s="36">
        <f>COUNT(K13:S13)</f>
        <v>0</v>
      </c>
      <c r="K13" s="36"/>
      <c r="L13" s="36"/>
      <c r="M13" s="36"/>
      <c r="N13" s="36"/>
      <c r="O13" s="36"/>
      <c r="P13" s="36"/>
      <c r="Q13" s="36"/>
      <c r="R13" s="36"/>
      <c r="S13" s="36"/>
      <c r="T13" s="42">
        <v>1</v>
      </c>
      <c r="U13" s="36">
        <f>COUNT(V13:AD13)</f>
        <v>0</v>
      </c>
      <c r="V13" s="36"/>
      <c r="W13" s="36"/>
      <c r="X13" s="36"/>
      <c r="Y13" s="36"/>
      <c r="Z13" s="36"/>
      <c r="AA13" s="36"/>
      <c r="AB13" s="36"/>
      <c r="AC13" s="36"/>
      <c r="AD13" s="36"/>
      <c r="AF13" s="32">
        <f>A$110</f>
        <v>8</v>
      </c>
      <c r="AG13" s="45" t="str">
        <f>B$121</f>
        <v>Club8</v>
      </c>
      <c r="AH13" s="46" t="str">
        <f>C$121</f>
        <v>Team8</v>
      </c>
      <c r="AI13" s="47"/>
      <c r="AJ13" s="48">
        <f t="shared" si="7"/>
        <v>8</v>
      </c>
      <c r="AK13" s="49" t="e">
        <f>G$121</f>
        <v>#DIV/0!</v>
      </c>
      <c r="AL13" s="32">
        <f>H$123</f>
        <v>0</v>
      </c>
      <c r="AM13" s="32">
        <f>H$124</f>
        <v>0</v>
      </c>
      <c r="AN13" s="50">
        <f>H$121</f>
        <v>0</v>
      </c>
      <c r="AO13" s="50"/>
      <c r="AP13" s="51">
        <v>8</v>
      </c>
      <c r="AQ13" s="50"/>
      <c r="AR13" s="52" t="str">
        <f>IF(AL13+AM13&lt;&gt;AN13,"ERROR","OK")</f>
        <v>OK</v>
      </c>
      <c r="AS13" s="55"/>
      <c r="AT13" s="18"/>
      <c r="AU13" s="32">
        <v>8</v>
      </c>
      <c r="AV13" s="32">
        <f>MAX(K121:Q121, V121:AB121)</f>
        <v>0</v>
      </c>
      <c r="AW13" s="53" t="str">
        <f>C121</f>
        <v>Team8</v>
      </c>
      <c r="AX13" s="56"/>
      <c r="AY13" s="56"/>
      <c r="AZ13" s="18"/>
      <c r="BA13" s="32"/>
      <c r="BB13" s="32"/>
      <c r="BC13" s="32"/>
      <c r="BD13" s="18"/>
      <c r="BE13" s="18"/>
      <c r="BG13" s="18"/>
    </row>
    <row r="14" spans="1:61" x14ac:dyDescent="0.2">
      <c r="A14" s="42">
        <f t="shared" si="9"/>
        <v>1</v>
      </c>
      <c r="B14" s="43" t="str">
        <f t="shared" si="11"/>
        <v>FFF</v>
      </c>
      <c r="C14" s="43" t="str">
        <f t="shared" si="10"/>
        <v>STATION 9</v>
      </c>
      <c r="D14" s="43" t="s">
        <v>33</v>
      </c>
      <c r="E14" s="39"/>
      <c r="F14" s="3"/>
      <c r="G14" s="38" t="e">
        <f t="shared" si="2"/>
        <v>#DIV/0!</v>
      </c>
      <c r="H14" s="36">
        <f>J14+U14</f>
        <v>0</v>
      </c>
      <c r="I14" s="44" t="e">
        <f t="shared" si="4"/>
        <v>#DIV/0!</v>
      </c>
      <c r="J14" s="36">
        <f>COUNT(K14:S14)</f>
        <v>0</v>
      </c>
      <c r="K14" s="36"/>
      <c r="L14" s="36"/>
      <c r="M14" s="36"/>
      <c r="N14" s="36"/>
      <c r="O14" s="36"/>
      <c r="P14" s="36"/>
      <c r="Q14" s="36"/>
      <c r="R14" s="36"/>
      <c r="S14" s="36"/>
      <c r="T14" s="42">
        <v>1</v>
      </c>
      <c r="U14" s="36">
        <f>COUNT(V14:AD14)</f>
        <v>0</v>
      </c>
      <c r="V14" s="36"/>
      <c r="W14" s="36"/>
      <c r="X14" s="36"/>
      <c r="Y14" s="36"/>
      <c r="Z14" s="36"/>
      <c r="AA14" s="36"/>
      <c r="AB14" s="36"/>
      <c r="AC14" s="36"/>
      <c r="AD14" s="36"/>
      <c r="AG14" s="57"/>
      <c r="AI14" s="47"/>
      <c r="AK14" s="58"/>
      <c r="AL14" s="18"/>
      <c r="AM14" s="32"/>
      <c r="AN14" s="32"/>
      <c r="AO14" s="32"/>
      <c r="AP14" s="56"/>
      <c r="AQ14" s="52" t="str">
        <f>IF(AS14&lt;&gt;AS15,"ERROR","OK")</f>
        <v>OK</v>
      </c>
      <c r="AR14" s="18" t="s">
        <v>27</v>
      </c>
      <c r="AS14" s="32">
        <f>SUM(AL6:AL13)</f>
        <v>42</v>
      </c>
      <c r="AT14" s="32"/>
      <c r="AU14" s="32"/>
      <c r="AV14" s="18"/>
      <c r="AW14" s="18"/>
      <c r="AY14" s="18"/>
    </row>
    <row r="15" spans="1:61" x14ac:dyDescent="0.2">
      <c r="A15" s="42">
        <f t="shared" si="9"/>
        <v>1</v>
      </c>
      <c r="B15" s="43" t="str">
        <f t="shared" si="11"/>
        <v>FFF</v>
      </c>
      <c r="C15" s="43" t="str">
        <f t="shared" si="10"/>
        <v>STATION 9</v>
      </c>
      <c r="D15" s="43" t="s">
        <v>29</v>
      </c>
      <c r="E15" s="39"/>
      <c r="F15" s="3"/>
      <c r="G15" s="38" t="e">
        <f t="shared" si="2"/>
        <v>#DIV/0!</v>
      </c>
      <c r="H15" s="36">
        <f>J15+U15</f>
        <v>0</v>
      </c>
      <c r="I15" s="44" t="e">
        <f t="shared" si="4"/>
        <v>#DIV/0!</v>
      </c>
      <c r="J15" s="36">
        <f>COUNT(K15:S15)</f>
        <v>0</v>
      </c>
      <c r="K15" s="36"/>
      <c r="L15" s="36"/>
      <c r="M15" s="36"/>
      <c r="N15" s="36"/>
      <c r="O15" s="36"/>
      <c r="P15" s="36"/>
      <c r="Q15" s="36"/>
      <c r="R15" s="36"/>
      <c r="S15" s="36"/>
      <c r="T15" s="42">
        <v>1</v>
      </c>
      <c r="U15" s="36">
        <f>COUNT(V15:AD15)</f>
        <v>0</v>
      </c>
      <c r="V15" s="36"/>
      <c r="W15" s="36"/>
      <c r="X15" s="36"/>
      <c r="Y15" s="36"/>
      <c r="Z15" s="36"/>
      <c r="AA15" s="36"/>
      <c r="AB15" s="36"/>
      <c r="AC15" s="36"/>
      <c r="AD15" s="36"/>
      <c r="AG15" s="57"/>
      <c r="AI15" s="28"/>
      <c r="AJ15" s="28"/>
      <c r="AK15" s="58"/>
      <c r="AL15" s="18"/>
      <c r="AM15" s="32"/>
      <c r="AN15" s="32"/>
      <c r="AO15" s="32"/>
      <c r="AP15" s="56"/>
      <c r="AQ15" s="56"/>
      <c r="AR15" s="18" t="s">
        <v>30</v>
      </c>
      <c r="AS15" s="32">
        <f>SUM(AM6:AM13)</f>
        <v>42</v>
      </c>
      <c r="AT15" s="32"/>
      <c r="AU15" s="32"/>
      <c r="AV15" s="18"/>
      <c r="AW15" s="18"/>
      <c r="AY15" s="18"/>
    </row>
    <row r="16" spans="1:61" x14ac:dyDescent="0.2">
      <c r="A16" s="32"/>
      <c r="B16" s="57" t="str">
        <f t="shared" si="11"/>
        <v>FFF</v>
      </c>
      <c r="C16" s="57" t="str">
        <f t="shared" si="10"/>
        <v>STATION 9</v>
      </c>
      <c r="D16" s="18" t="s">
        <v>15</v>
      </c>
      <c r="E16" s="59">
        <f>SUM(LARGE(E5:E15,{1,2,3,4,5}))</f>
        <v>225.46</v>
      </c>
      <c r="F16" s="60"/>
      <c r="G16" s="29">
        <f t="shared" si="2"/>
        <v>217.16666666666666</v>
      </c>
      <c r="H16" s="32">
        <f>J17+U17</f>
        <v>12</v>
      </c>
      <c r="I16" s="61">
        <f t="shared" ref="I16" si="12">G16-E16</f>
        <v>-8.2933333333333508</v>
      </c>
      <c r="J16" s="18">
        <f>SUM(J5:J14)</f>
        <v>30</v>
      </c>
      <c r="K16" s="32">
        <f>SUM(K5:K15)</f>
        <v>0</v>
      </c>
      <c r="L16" s="32">
        <f t="shared" ref="L16:Q16" si="13">SUM(L5:L15)</f>
        <v>232</v>
      </c>
      <c r="M16" s="32">
        <f t="shared" si="13"/>
        <v>218</v>
      </c>
      <c r="N16" s="32">
        <f t="shared" si="13"/>
        <v>211</v>
      </c>
      <c r="O16" s="32">
        <f t="shared" si="13"/>
        <v>223</v>
      </c>
      <c r="P16" s="32">
        <f t="shared" si="13"/>
        <v>215</v>
      </c>
      <c r="Q16" s="32">
        <f t="shared" si="13"/>
        <v>231</v>
      </c>
      <c r="R16" s="18"/>
      <c r="S16" s="18"/>
      <c r="T16" s="32">
        <v>1</v>
      </c>
      <c r="U16" s="18">
        <f>SUM(U5:U14)</f>
        <v>30</v>
      </c>
      <c r="V16" s="32">
        <f t="shared" ref="V16:AB16" si="14">SUM(V5:V15)</f>
        <v>0</v>
      </c>
      <c r="W16" s="32">
        <f t="shared" si="14"/>
        <v>190</v>
      </c>
      <c r="X16" s="32">
        <f t="shared" si="14"/>
        <v>210</v>
      </c>
      <c r="Y16" s="32">
        <f t="shared" si="14"/>
        <v>222</v>
      </c>
      <c r="Z16" s="32">
        <f t="shared" si="14"/>
        <v>225</v>
      </c>
      <c r="AA16" s="32">
        <f t="shared" si="14"/>
        <v>213</v>
      </c>
      <c r="AB16" s="32">
        <f t="shared" si="14"/>
        <v>216</v>
      </c>
      <c r="AF16" s="62" t="s">
        <v>0</v>
      </c>
      <c r="AG16" s="63" t="s">
        <v>8</v>
      </c>
      <c r="AH16" s="64" t="s">
        <v>13</v>
      </c>
      <c r="AI16" s="65" t="s">
        <v>14</v>
      </c>
      <c r="AJ16" s="62" t="s">
        <v>0</v>
      </c>
      <c r="AK16" s="63" t="s">
        <v>8</v>
      </c>
      <c r="AL16" s="62" t="s">
        <v>13</v>
      </c>
      <c r="AM16" s="62" t="s">
        <v>14</v>
      </c>
      <c r="AN16" s="18"/>
      <c r="AO16" s="32"/>
      <c r="AP16" s="32"/>
      <c r="AQ16" s="32"/>
      <c r="AR16" s="18"/>
      <c r="AS16" s="18"/>
      <c r="AU16" s="18"/>
      <c r="AV16" s="14">
        <f>MAX(AV4:AV13)</f>
        <v>237</v>
      </c>
      <c r="AW16" s="14" t="s">
        <v>65</v>
      </c>
    </row>
    <row r="17" spans="1:47" x14ac:dyDescent="0.2">
      <c r="A17" s="32"/>
      <c r="B17" s="66"/>
      <c r="C17" s="66"/>
      <c r="E17" s="67"/>
      <c r="F17" s="68"/>
      <c r="G17" s="27"/>
      <c r="H17" s="18"/>
      <c r="I17" s="61"/>
      <c r="J17" s="32">
        <f>SUM(K17:Q17)</f>
        <v>6</v>
      </c>
      <c r="K17" s="18">
        <f>COUNTIF(K16,"&gt;0")</f>
        <v>0</v>
      </c>
      <c r="L17" s="18">
        <f t="shared" ref="L17:Q17" si="15">COUNTIF(L16,"&gt;0")</f>
        <v>1</v>
      </c>
      <c r="M17" s="18">
        <f t="shared" si="15"/>
        <v>1</v>
      </c>
      <c r="N17" s="18">
        <f t="shared" si="15"/>
        <v>1</v>
      </c>
      <c r="O17" s="18">
        <f t="shared" si="15"/>
        <v>1</v>
      </c>
      <c r="P17" s="18">
        <f t="shared" si="15"/>
        <v>1</v>
      </c>
      <c r="Q17" s="18">
        <f t="shared" si="15"/>
        <v>1</v>
      </c>
      <c r="R17" s="18"/>
      <c r="S17" s="18"/>
      <c r="T17" s="32">
        <v>1</v>
      </c>
      <c r="U17" s="32">
        <f>SUM(V17:AB17)</f>
        <v>6</v>
      </c>
      <c r="V17" s="18">
        <f t="shared" ref="V17:AB17" si="16">COUNTIF(V16,"&gt;0")</f>
        <v>0</v>
      </c>
      <c r="W17" s="18">
        <f t="shared" si="16"/>
        <v>1</v>
      </c>
      <c r="X17" s="18">
        <f t="shared" si="16"/>
        <v>1</v>
      </c>
      <c r="Y17" s="18">
        <f t="shared" si="16"/>
        <v>1</v>
      </c>
      <c r="Z17" s="18">
        <f t="shared" si="16"/>
        <v>1</v>
      </c>
      <c r="AA17" s="18">
        <f t="shared" si="16"/>
        <v>1</v>
      </c>
      <c r="AB17" s="18">
        <f t="shared" si="16"/>
        <v>1</v>
      </c>
      <c r="AG17" s="57"/>
      <c r="AI17" s="69"/>
      <c r="AJ17" s="70"/>
      <c r="AK17" s="57"/>
      <c r="AL17" s="27"/>
      <c r="AM17" s="18"/>
      <c r="AN17" s="32"/>
      <c r="AO17" s="32"/>
      <c r="AP17" s="18"/>
      <c r="AQ17" s="18"/>
      <c r="AS17" s="18"/>
    </row>
    <row r="18" spans="1:47" x14ac:dyDescent="0.2">
      <c r="A18" s="32"/>
      <c r="E18" s="67"/>
      <c r="F18" s="68"/>
      <c r="G18" s="71" t="s">
        <v>27</v>
      </c>
      <c r="H18" s="72">
        <f>J18+U18</f>
        <v>2</v>
      </c>
      <c r="J18" s="72">
        <f>SUM(K18:Q18)</f>
        <v>2</v>
      </c>
      <c r="K18" s="137">
        <v>0</v>
      </c>
      <c r="L18" s="137">
        <v>1</v>
      </c>
      <c r="M18" s="137">
        <v>1</v>
      </c>
      <c r="N18" s="137">
        <v>0</v>
      </c>
      <c r="O18" s="137">
        <v>0</v>
      </c>
      <c r="P18" s="137">
        <v>0</v>
      </c>
      <c r="Q18" s="137">
        <v>0</v>
      </c>
      <c r="R18" s="72"/>
      <c r="S18" s="72"/>
      <c r="T18" s="32"/>
      <c r="U18" s="72">
        <f>SUM(V18:AB18)</f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E18" s="72"/>
      <c r="AF18" s="32">
        <f>A6</f>
        <v>1</v>
      </c>
      <c r="AG18" s="45" t="str">
        <f>D6</f>
        <v>DAVE FRANKLAND</v>
      </c>
      <c r="AH18" s="16">
        <f>G6</f>
        <v>39.909090909090907</v>
      </c>
      <c r="AI18" s="74">
        <f>H6</f>
        <v>11</v>
      </c>
      <c r="AN18" s="32"/>
      <c r="AO18" s="32"/>
      <c r="AP18" s="18"/>
      <c r="AQ18" s="18"/>
      <c r="AS18" s="18"/>
    </row>
    <row r="19" spans="1:47" x14ac:dyDescent="0.2">
      <c r="A19" s="32"/>
      <c r="E19" s="67"/>
      <c r="F19" s="68"/>
      <c r="G19" s="75" t="s">
        <v>30</v>
      </c>
      <c r="H19" s="76">
        <f>J19+U19</f>
        <v>10</v>
      </c>
      <c r="I19" s="77"/>
      <c r="J19" s="76">
        <f>SUM(K19:Q19)</f>
        <v>4</v>
      </c>
      <c r="K19" s="76">
        <v>0</v>
      </c>
      <c r="L19" s="76">
        <v>0</v>
      </c>
      <c r="M19" s="76">
        <v>0</v>
      </c>
      <c r="N19" s="76">
        <v>1</v>
      </c>
      <c r="O19" s="76">
        <v>1</v>
      </c>
      <c r="P19" s="76">
        <v>1</v>
      </c>
      <c r="Q19" s="76">
        <v>1</v>
      </c>
      <c r="R19" s="76"/>
      <c r="S19" s="76"/>
      <c r="T19" s="78"/>
      <c r="U19" s="76">
        <f>SUM(V19:AB19)</f>
        <v>6</v>
      </c>
      <c r="V19" s="76">
        <v>0</v>
      </c>
      <c r="W19" s="76">
        <v>1</v>
      </c>
      <c r="X19" s="76">
        <v>1</v>
      </c>
      <c r="Y19" s="76">
        <v>1</v>
      </c>
      <c r="Z19" s="76">
        <v>1</v>
      </c>
      <c r="AA19" s="76">
        <v>1</v>
      </c>
      <c r="AB19" s="76">
        <v>1</v>
      </c>
      <c r="AC19" s="76"/>
      <c r="AD19" s="76"/>
      <c r="AF19" s="32">
        <f t="shared" ref="AF19:AF27" si="17">A7</f>
        <v>1</v>
      </c>
      <c r="AG19" s="45" t="str">
        <f t="shared" ref="AG19:AG27" si="18">D7</f>
        <v>SHAWN SPEARS</v>
      </c>
      <c r="AH19" s="16">
        <f t="shared" ref="AH19:AH27" si="19">G7</f>
        <v>46.375</v>
      </c>
      <c r="AI19" s="74">
        <f t="shared" ref="AI19:AI27" si="20">H7</f>
        <v>8</v>
      </c>
      <c r="AN19" s="32"/>
      <c r="AO19" s="32"/>
      <c r="AP19" s="18"/>
      <c r="AQ19" s="18"/>
      <c r="AS19" s="18"/>
    </row>
    <row r="20" spans="1:47" x14ac:dyDescent="0.2">
      <c r="A20" s="79">
        <v>2</v>
      </c>
      <c r="B20" s="80"/>
      <c r="C20" s="80"/>
      <c r="D20" s="81"/>
      <c r="E20" s="5"/>
      <c r="F20" s="82"/>
      <c r="G20" s="83"/>
      <c r="H20" s="81"/>
      <c r="I20" s="84"/>
      <c r="J20" s="81">
        <f>COUNT(K20:S20)</f>
        <v>1</v>
      </c>
      <c r="K20" s="85"/>
      <c r="L20" s="85"/>
      <c r="M20" s="139" t="s">
        <v>62</v>
      </c>
      <c r="N20" s="85"/>
      <c r="O20" s="85"/>
      <c r="P20" s="85"/>
      <c r="Q20" s="85">
        <v>50</v>
      </c>
      <c r="R20" s="81"/>
      <c r="S20" s="81"/>
      <c r="T20" s="86">
        <v>2</v>
      </c>
      <c r="U20" s="81">
        <f>COUNT(V20:AD20)</f>
        <v>0</v>
      </c>
      <c r="V20" s="81"/>
      <c r="W20" s="81"/>
      <c r="X20" s="139" t="s">
        <v>62</v>
      </c>
      <c r="Y20" s="81"/>
      <c r="Z20" s="81"/>
      <c r="AA20" s="81"/>
      <c r="AB20" s="81"/>
      <c r="AC20" s="81"/>
      <c r="AD20" s="81"/>
      <c r="AF20" s="32">
        <f t="shared" si="17"/>
        <v>1</v>
      </c>
      <c r="AG20" s="45" t="str">
        <f t="shared" si="18"/>
        <v>DICK PALMER</v>
      </c>
      <c r="AH20" s="16">
        <f t="shared" si="19"/>
        <v>43.833333333333336</v>
      </c>
      <c r="AI20" s="74">
        <f t="shared" si="20"/>
        <v>6</v>
      </c>
      <c r="AN20" s="32"/>
      <c r="AO20" s="32"/>
      <c r="AP20" s="18"/>
      <c r="AQ20" s="18"/>
      <c r="AS20" s="18"/>
    </row>
    <row r="21" spans="1:47" x14ac:dyDescent="0.2">
      <c r="A21" s="86">
        <f>A20</f>
        <v>2</v>
      </c>
      <c r="B21" s="4" t="s">
        <v>47</v>
      </c>
      <c r="C21" s="4" t="s">
        <v>65</v>
      </c>
      <c r="D21" s="4" t="s">
        <v>73</v>
      </c>
      <c r="E21" s="5">
        <v>45.1</v>
      </c>
      <c r="F21" s="6">
        <v>10</v>
      </c>
      <c r="G21" s="83">
        <f t="shared" ref="G21:G28" si="21">(SUM(K21:S21)+ SUM(V21:AD21))/H21</f>
        <v>46.090909090909093</v>
      </c>
      <c r="H21" s="81">
        <f t="shared" ref="H21:H30" si="22">J21+U21</f>
        <v>11</v>
      </c>
      <c r="I21" s="87">
        <f t="shared" ref="I21:I31" si="23">G21-E21</f>
        <v>0.99090909090909207</v>
      </c>
      <c r="J21" s="81">
        <f t="shared" ref="J21:J28" si="24">COUNT(K21:S21)</f>
        <v>6</v>
      </c>
      <c r="K21" s="81">
        <v>47</v>
      </c>
      <c r="L21" s="81">
        <v>47</v>
      </c>
      <c r="M21" s="81"/>
      <c r="N21" s="81">
        <v>41</v>
      </c>
      <c r="O21" s="81">
        <v>44</v>
      </c>
      <c r="P21" s="81">
        <v>44</v>
      </c>
      <c r="Q21" s="81">
        <v>49</v>
      </c>
      <c r="R21" s="81"/>
      <c r="S21" s="81"/>
      <c r="T21" s="81">
        <v>2</v>
      </c>
      <c r="U21" s="81">
        <f t="shared" ref="U21:U28" si="25">COUNT(V21:AD21)</f>
        <v>5</v>
      </c>
      <c r="V21" s="81">
        <v>50</v>
      </c>
      <c r="W21" s="81">
        <v>46</v>
      </c>
      <c r="X21" s="81"/>
      <c r="Y21" s="81">
        <v>47</v>
      </c>
      <c r="Z21" s="81">
        <v>44</v>
      </c>
      <c r="AA21" s="81"/>
      <c r="AB21" s="81">
        <v>48</v>
      </c>
      <c r="AC21" s="81"/>
      <c r="AD21" s="81"/>
      <c r="AF21" s="32">
        <f t="shared" si="17"/>
        <v>1</v>
      </c>
      <c r="AG21" s="45" t="str">
        <f t="shared" si="18"/>
        <v>MIKE A. SOBOL</v>
      </c>
      <c r="AH21" s="16">
        <f t="shared" si="19"/>
        <v>46.777777777777779</v>
      </c>
      <c r="AI21" s="74">
        <f t="shared" si="20"/>
        <v>9</v>
      </c>
      <c r="AN21" s="32"/>
      <c r="AO21" s="32"/>
      <c r="AP21" s="18"/>
      <c r="AQ21" s="18"/>
    </row>
    <row r="22" spans="1:47" x14ac:dyDescent="0.2">
      <c r="A22" s="86">
        <f t="shared" ref="A22:A30" si="26">A21</f>
        <v>2</v>
      </c>
      <c r="B22" s="4" t="str">
        <f t="shared" ref="B22:B31" si="27">B21</f>
        <v>FFF</v>
      </c>
      <c r="C22" s="4" t="str">
        <f>C21</f>
        <v>OFF THE HIP</v>
      </c>
      <c r="D22" s="4" t="s">
        <v>74</v>
      </c>
      <c r="E22" s="5">
        <v>41.777999999999999</v>
      </c>
      <c r="F22" s="6">
        <v>9</v>
      </c>
      <c r="G22" s="83">
        <f t="shared" si="21"/>
        <v>45.333333333333336</v>
      </c>
      <c r="H22" s="81">
        <f t="shared" si="22"/>
        <v>9</v>
      </c>
      <c r="I22" s="87">
        <f t="shared" si="23"/>
        <v>3.555333333333337</v>
      </c>
      <c r="J22" s="81">
        <f t="shared" si="24"/>
        <v>3</v>
      </c>
      <c r="K22" s="81">
        <v>47</v>
      </c>
      <c r="L22" s="81"/>
      <c r="M22" s="81"/>
      <c r="N22" s="81"/>
      <c r="O22" s="81">
        <v>41</v>
      </c>
      <c r="P22" s="81"/>
      <c r="Q22" s="81">
        <v>46</v>
      </c>
      <c r="R22" s="81"/>
      <c r="S22" s="81"/>
      <c r="T22" s="81">
        <v>2</v>
      </c>
      <c r="U22" s="81">
        <f t="shared" si="25"/>
        <v>6</v>
      </c>
      <c r="V22" s="81">
        <v>43</v>
      </c>
      <c r="W22" s="81">
        <v>49</v>
      </c>
      <c r="X22" s="81"/>
      <c r="Y22" s="81">
        <v>46</v>
      </c>
      <c r="Z22" s="81">
        <v>46</v>
      </c>
      <c r="AA22" s="81">
        <v>44</v>
      </c>
      <c r="AB22" s="81">
        <v>46</v>
      </c>
      <c r="AC22" s="81"/>
      <c r="AD22" s="81"/>
      <c r="AF22" s="32">
        <f t="shared" si="17"/>
        <v>1</v>
      </c>
      <c r="AG22" s="45" t="str">
        <f t="shared" si="18"/>
        <v>MIKE J. SOBOL</v>
      </c>
      <c r="AH22" s="16">
        <f t="shared" si="19"/>
        <v>42.18181818181818</v>
      </c>
      <c r="AI22" s="74">
        <f t="shared" si="20"/>
        <v>11</v>
      </c>
      <c r="AN22" s="32"/>
      <c r="AO22" s="32"/>
    </row>
    <row r="23" spans="1:47" x14ac:dyDescent="0.2">
      <c r="A23" s="86">
        <f t="shared" si="26"/>
        <v>2</v>
      </c>
      <c r="B23" s="4" t="str">
        <f t="shared" si="27"/>
        <v>FFF</v>
      </c>
      <c r="C23" s="4" t="str">
        <f t="shared" ref="C23:C31" si="28">C22</f>
        <v>OFF THE HIP</v>
      </c>
      <c r="D23" s="4" t="s">
        <v>75</v>
      </c>
      <c r="E23" s="5">
        <v>43.889000000000003</v>
      </c>
      <c r="F23" s="6">
        <v>9</v>
      </c>
      <c r="G23" s="83">
        <f t="shared" si="21"/>
        <v>44.2</v>
      </c>
      <c r="H23" s="81">
        <f t="shared" si="22"/>
        <v>10</v>
      </c>
      <c r="I23" s="87">
        <f t="shared" si="23"/>
        <v>0.31099999999999994</v>
      </c>
      <c r="J23" s="81">
        <f t="shared" si="24"/>
        <v>5</v>
      </c>
      <c r="K23" s="81">
        <v>45</v>
      </c>
      <c r="L23" s="81">
        <v>42</v>
      </c>
      <c r="M23" s="81"/>
      <c r="N23" s="81">
        <v>45</v>
      </c>
      <c r="O23" s="81">
        <v>41</v>
      </c>
      <c r="P23" s="81">
        <v>43</v>
      </c>
      <c r="Q23" s="81"/>
      <c r="R23" s="81"/>
      <c r="S23" s="81"/>
      <c r="T23" s="81">
        <v>2</v>
      </c>
      <c r="U23" s="81">
        <f t="shared" si="25"/>
        <v>5</v>
      </c>
      <c r="V23" s="81">
        <v>39</v>
      </c>
      <c r="W23" s="81"/>
      <c r="X23" s="81"/>
      <c r="Y23" s="81">
        <v>46</v>
      </c>
      <c r="Z23" s="81">
        <v>49</v>
      </c>
      <c r="AA23" s="81">
        <v>46</v>
      </c>
      <c r="AB23" s="81">
        <v>46</v>
      </c>
      <c r="AC23" s="81"/>
      <c r="AD23" s="81"/>
      <c r="AF23" s="32">
        <f t="shared" si="17"/>
        <v>1</v>
      </c>
      <c r="AG23" s="45" t="str">
        <f t="shared" si="18"/>
        <v>MATT HALLORAN</v>
      </c>
      <c r="AH23" s="16">
        <f t="shared" si="19"/>
        <v>45.285714285714285</v>
      </c>
      <c r="AI23" s="74">
        <f t="shared" si="20"/>
        <v>7</v>
      </c>
    </row>
    <row r="24" spans="1:47" x14ac:dyDescent="0.2">
      <c r="A24" s="86">
        <f t="shared" si="26"/>
        <v>2</v>
      </c>
      <c r="B24" s="4" t="str">
        <f t="shared" si="27"/>
        <v>FFF</v>
      </c>
      <c r="C24" s="4" t="str">
        <f t="shared" si="28"/>
        <v>OFF THE HIP</v>
      </c>
      <c r="D24" s="4" t="s">
        <v>76</v>
      </c>
      <c r="E24" s="5">
        <v>45.8</v>
      </c>
      <c r="F24" s="6">
        <v>10</v>
      </c>
      <c r="G24" s="83">
        <f t="shared" si="21"/>
        <v>46.46153846153846</v>
      </c>
      <c r="H24" s="81">
        <f t="shared" si="22"/>
        <v>13</v>
      </c>
      <c r="I24" s="87">
        <f t="shared" si="23"/>
        <v>0.66153846153846274</v>
      </c>
      <c r="J24" s="81">
        <f t="shared" si="24"/>
        <v>7</v>
      </c>
      <c r="K24" s="81">
        <v>49</v>
      </c>
      <c r="L24" s="81">
        <v>47</v>
      </c>
      <c r="M24" s="81"/>
      <c r="N24" s="81">
        <v>40</v>
      </c>
      <c r="O24" s="81">
        <v>46</v>
      </c>
      <c r="P24" s="81">
        <v>45</v>
      </c>
      <c r="Q24" s="81">
        <v>48</v>
      </c>
      <c r="R24" s="81">
        <v>49</v>
      </c>
      <c r="S24" s="81"/>
      <c r="T24" s="81">
        <v>2</v>
      </c>
      <c r="U24" s="81">
        <f t="shared" si="25"/>
        <v>6</v>
      </c>
      <c r="V24" s="81">
        <v>44</v>
      </c>
      <c r="W24" s="81">
        <v>46</v>
      </c>
      <c r="X24" s="81"/>
      <c r="Y24" s="81">
        <v>48</v>
      </c>
      <c r="Z24" s="81">
        <v>50</v>
      </c>
      <c r="AA24" s="81">
        <v>44</v>
      </c>
      <c r="AB24" s="81">
        <v>48</v>
      </c>
      <c r="AC24" s="81"/>
      <c r="AD24" s="81"/>
      <c r="AF24" s="32">
        <f t="shared" si="17"/>
        <v>1</v>
      </c>
      <c r="AG24" s="45" t="str">
        <f t="shared" si="18"/>
        <v>TOM POTTER</v>
      </c>
      <c r="AH24" s="16">
        <f t="shared" si="19"/>
        <v>40.428571428571431</v>
      </c>
      <c r="AI24" s="74">
        <f t="shared" si="20"/>
        <v>7</v>
      </c>
    </row>
    <row r="25" spans="1:47" x14ac:dyDescent="0.2">
      <c r="A25" s="86">
        <f t="shared" si="26"/>
        <v>2</v>
      </c>
      <c r="B25" s="4" t="str">
        <f t="shared" si="27"/>
        <v>FFF</v>
      </c>
      <c r="C25" s="4" t="str">
        <f t="shared" si="28"/>
        <v>OFF THE HIP</v>
      </c>
      <c r="D25" s="4" t="s">
        <v>77</v>
      </c>
      <c r="E25" s="5">
        <v>44.713999999999999</v>
      </c>
      <c r="F25" s="6">
        <v>7</v>
      </c>
      <c r="G25" s="83">
        <f t="shared" si="21"/>
        <v>43.857142857142854</v>
      </c>
      <c r="H25" s="81">
        <f t="shared" si="22"/>
        <v>7</v>
      </c>
      <c r="I25" s="87">
        <f t="shared" si="23"/>
        <v>-0.85685714285714454</v>
      </c>
      <c r="J25" s="81">
        <f t="shared" si="24"/>
        <v>4</v>
      </c>
      <c r="K25" s="81">
        <v>44</v>
      </c>
      <c r="L25" s="81"/>
      <c r="M25" s="81"/>
      <c r="N25" s="81">
        <v>39</v>
      </c>
      <c r="O25" s="81"/>
      <c r="P25" s="81">
        <v>45</v>
      </c>
      <c r="Q25" s="81">
        <v>44</v>
      </c>
      <c r="R25" s="81"/>
      <c r="S25" s="81"/>
      <c r="T25" s="81">
        <v>2</v>
      </c>
      <c r="U25" s="81">
        <f t="shared" si="25"/>
        <v>3</v>
      </c>
      <c r="V25" s="81"/>
      <c r="W25" s="81">
        <v>46</v>
      </c>
      <c r="X25" s="81"/>
      <c r="Y25" s="81">
        <v>46</v>
      </c>
      <c r="Z25" s="81"/>
      <c r="AA25" s="81">
        <v>43</v>
      </c>
      <c r="AB25" s="81"/>
      <c r="AC25" s="81"/>
      <c r="AD25" s="81"/>
      <c r="AF25" s="32">
        <f t="shared" si="17"/>
        <v>1</v>
      </c>
      <c r="AG25" s="45" t="str">
        <f t="shared" si="18"/>
        <v>n08</v>
      </c>
      <c r="AH25" s="16" t="e">
        <f t="shared" si="19"/>
        <v>#DIV/0!</v>
      </c>
      <c r="AI25" s="74">
        <f t="shared" si="20"/>
        <v>0</v>
      </c>
    </row>
    <row r="26" spans="1:47" x14ac:dyDescent="0.2">
      <c r="A26" s="86">
        <f t="shared" si="26"/>
        <v>2</v>
      </c>
      <c r="B26" s="4" t="str">
        <f t="shared" si="27"/>
        <v>FFF</v>
      </c>
      <c r="C26" s="4" t="str">
        <f t="shared" si="28"/>
        <v>OFF THE HIP</v>
      </c>
      <c r="D26" s="4" t="s">
        <v>78</v>
      </c>
      <c r="E26" s="5">
        <v>41.286000000000001</v>
      </c>
      <c r="F26" s="6">
        <v>7</v>
      </c>
      <c r="G26" s="83">
        <f t="shared" si="21"/>
        <v>44</v>
      </c>
      <c r="H26" s="81">
        <f t="shared" si="22"/>
        <v>1</v>
      </c>
      <c r="I26" s="87">
        <f t="shared" si="23"/>
        <v>2.7139999999999986</v>
      </c>
      <c r="J26" s="81">
        <f t="shared" si="24"/>
        <v>1</v>
      </c>
      <c r="K26" s="81"/>
      <c r="L26" s="81">
        <v>44</v>
      </c>
      <c r="M26" s="81"/>
      <c r="N26" s="81"/>
      <c r="O26" s="81"/>
      <c r="P26" s="81"/>
      <c r="Q26" s="81"/>
      <c r="R26" s="81"/>
      <c r="S26" s="81"/>
      <c r="T26" s="81">
        <v>2</v>
      </c>
      <c r="U26" s="81">
        <f t="shared" si="25"/>
        <v>0</v>
      </c>
      <c r="V26" s="81"/>
      <c r="W26" s="81"/>
      <c r="X26" s="81"/>
      <c r="Y26" s="81"/>
      <c r="Z26" s="81"/>
      <c r="AA26" s="81"/>
      <c r="AB26" s="81"/>
      <c r="AC26" s="81"/>
      <c r="AD26" s="81"/>
      <c r="AF26" s="32">
        <f t="shared" si="17"/>
        <v>1</v>
      </c>
      <c r="AG26" s="45" t="str">
        <f t="shared" si="18"/>
        <v>n09</v>
      </c>
      <c r="AH26" s="16" t="e">
        <f t="shared" si="19"/>
        <v>#DIV/0!</v>
      </c>
      <c r="AI26" s="74">
        <f t="shared" si="20"/>
        <v>0</v>
      </c>
    </row>
    <row r="27" spans="1:47" x14ac:dyDescent="0.2">
      <c r="A27" s="86">
        <f t="shared" si="26"/>
        <v>2</v>
      </c>
      <c r="B27" s="4" t="str">
        <f t="shared" si="27"/>
        <v>FFF</v>
      </c>
      <c r="C27" s="4" t="str">
        <f t="shared" si="28"/>
        <v>OFF THE HIP</v>
      </c>
      <c r="D27" s="4" t="s">
        <v>79</v>
      </c>
      <c r="E27" s="5">
        <v>42</v>
      </c>
      <c r="F27" s="6">
        <v>5</v>
      </c>
      <c r="G27" s="83">
        <f t="shared" si="21"/>
        <v>44</v>
      </c>
      <c r="H27" s="81">
        <f t="shared" si="22"/>
        <v>1</v>
      </c>
      <c r="I27" s="87">
        <f t="shared" si="23"/>
        <v>2</v>
      </c>
      <c r="J27" s="81">
        <f t="shared" si="24"/>
        <v>0</v>
      </c>
      <c r="K27" s="81"/>
      <c r="L27" s="81"/>
      <c r="M27" s="81"/>
      <c r="N27" s="81"/>
      <c r="O27" s="81"/>
      <c r="P27" s="81"/>
      <c r="Q27" s="81"/>
      <c r="R27" s="81"/>
      <c r="S27" s="81"/>
      <c r="T27" s="81">
        <v>2</v>
      </c>
      <c r="U27" s="81">
        <f t="shared" si="25"/>
        <v>1</v>
      </c>
      <c r="V27" s="81"/>
      <c r="W27" s="81"/>
      <c r="X27" s="81"/>
      <c r="Y27" s="81"/>
      <c r="Z27" s="81"/>
      <c r="AA27" s="81"/>
      <c r="AB27" s="81">
        <v>44</v>
      </c>
      <c r="AC27" s="81"/>
      <c r="AD27" s="81"/>
      <c r="AF27" s="32">
        <f t="shared" si="17"/>
        <v>1</v>
      </c>
      <c r="AG27" s="45" t="str">
        <f t="shared" si="18"/>
        <v>n10</v>
      </c>
      <c r="AH27" s="16" t="e">
        <f t="shared" si="19"/>
        <v>#DIV/0!</v>
      </c>
      <c r="AI27" s="74">
        <f t="shared" si="20"/>
        <v>0</v>
      </c>
    </row>
    <row r="28" spans="1:47" x14ac:dyDescent="0.2">
      <c r="A28" s="86">
        <f t="shared" si="26"/>
        <v>2</v>
      </c>
      <c r="B28" s="4" t="str">
        <f t="shared" si="27"/>
        <v>FFF</v>
      </c>
      <c r="C28" s="4" t="str">
        <f t="shared" si="28"/>
        <v>OFF THE HIP</v>
      </c>
      <c r="D28" s="4" t="s">
        <v>80</v>
      </c>
      <c r="E28" s="5">
        <v>42</v>
      </c>
      <c r="F28" s="6" t="s">
        <v>48</v>
      </c>
      <c r="G28" s="83">
        <f t="shared" si="21"/>
        <v>44</v>
      </c>
      <c r="H28" s="81">
        <f t="shared" si="22"/>
        <v>8</v>
      </c>
      <c r="I28" s="87">
        <f t="shared" si="23"/>
        <v>2</v>
      </c>
      <c r="J28" s="81">
        <f t="shared" si="24"/>
        <v>4</v>
      </c>
      <c r="K28" s="81"/>
      <c r="L28" s="81">
        <v>47</v>
      </c>
      <c r="M28" s="81"/>
      <c r="N28" s="81">
        <v>44</v>
      </c>
      <c r="O28" s="81">
        <v>41</v>
      </c>
      <c r="P28" s="81">
        <v>45</v>
      </c>
      <c r="Q28" s="81"/>
      <c r="R28" s="81"/>
      <c r="S28" s="81"/>
      <c r="T28" s="81">
        <v>2</v>
      </c>
      <c r="U28" s="81">
        <f t="shared" si="25"/>
        <v>4</v>
      </c>
      <c r="V28" s="81">
        <v>45</v>
      </c>
      <c r="W28" s="81">
        <v>44</v>
      </c>
      <c r="X28" s="81"/>
      <c r="Y28" s="81"/>
      <c r="Z28" s="81">
        <v>43</v>
      </c>
      <c r="AA28" s="81">
        <v>43</v>
      </c>
      <c r="AB28" s="81"/>
      <c r="AC28" s="81"/>
      <c r="AD28" s="81"/>
      <c r="AF28" s="32">
        <f>A21</f>
        <v>2</v>
      </c>
      <c r="AG28" s="45" t="str">
        <f>D21</f>
        <v>MITCHELL DOMINIQUE</v>
      </c>
      <c r="AH28" s="16">
        <f>G21</f>
        <v>46.090909090909093</v>
      </c>
      <c r="AI28" s="74">
        <f>H21</f>
        <v>11</v>
      </c>
    </row>
    <row r="29" spans="1:47" x14ac:dyDescent="0.2">
      <c r="A29" s="86">
        <f t="shared" si="26"/>
        <v>2</v>
      </c>
      <c r="B29" s="4" t="str">
        <f t="shared" si="27"/>
        <v>FFF</v>
      </c>
      <c r="C29" s="4" t="str">
        <f t="shared" si="28"/>
        <v>OFF THE HIP</v>
      </c>
      <c r="D29" s="4" t="s">
        <v>33</v>
      </c>
      <c r="E29" s="84"/>
      <c r="F29" s="6"/>
      <c r="G29" s="83" t="e">
        <f>(SUM(K29:S29)+ SUM(V29:AD29))/H29</f>
        <v>#DIV/0!</v>
      </c>
      <c r="H29" s="81">
        <f t="shared" si="22"/>
        <v>0</v>
      </c>
      <c r="I29" s="87" t="e">
        <f>G29-E29</f>
        <v>#DIV/0!</v>
      </c>
      <c r="J29" s="81">
        <f>COUNT(K29:S29)</f>
        <v>0</v>
      </c>
      <c r="K29" s="81"/>
      <c r="L29" s="81"/>
      <c r="M29" s="81"/>
      <c r="N29" s="81"/>
      <c r="O29" s="81"/>
      <c r="P29" s="81"/>
      <c r="Q29" s="81"/>
      <c r="R29" s="81"/>
      <c r="S29" s="81"/>
      <c r="T29" s="81">
        <v>2</v>
      </c>
      <c r="U29" s="81">
        <f>COUNT(V29:AD29)</f>
        <v>0</v>
      </c>
      <c r="V29" s="81"/>
      <c r="W29" s="81"/>
      <c r="X29" s="81"/>
      <c r="Y29" s="81"/>
      <c r="Z29" s="81"/>
      <c r="AA29" s="81"/>
      <c r="AB29" s="81"/>
      <c r="AC29" s="81"/>
      <c r="AD29" s="81"/>
      <c r="AF29" s="32">
        <f t="shared" ref="AF29:AF37" si="29">A22</f>
        <v>2</v>
      </c>
      <c r="AG29" s="45" t="str">
        <f t="shared" ref="AG29:AG37" si="30">D22</f>
        <v>CLAYTON COOGAN</v>
      </c>
      <c r="AH29" s="16">
        <f t="shared" ref="AH29:AH37" si="31">G22</f>
        <v>45.333333333333336</v>
      </c>
      <c r="AI29" s="74">
        <f t="shared" ref="AI29:AI37" si="32">H22</f>
        <v>9</v>
      </c>
    </row>
    <row r="30" spans="1:47" x14ac:dyDescent="0.2">
      <c r="A30" s="86">
        <f t="shared" si="26"/>
        <v>2</v>
      </c>
      <c r="B30" s="4" t="str">
        <f t="shared" si="27"/>
        <v>FFF</v>
      </c>
      <c r="C30" s="4" t="str">
        <f t="shared" si="28"/>
        <v>OFF THE HIP</v>
      </c>
      <c r="D30" s="4" t="s">
        <v>29</v>
      </c>
      <c r="E30" s="84"/>
      <c r="F30" s="6"/>
      <c r="G30" s="83" t="e">
        <f>(SUM(K30:S30)+ SUM(V30:AD30))/H30</f>
        <v>#DIV/0!</v>
      </c>
      <c r="H30" s="81">
        <f t="shared" si="22"/>
        <v>0</v>
      </c>
      <c r="I30" s="87" t="e">
        <f>G30-E30</f>
        <v>#DIV/0!</v>
      </c>
      <c r="J30" s="81">
        <f>COUNT(K30:S30)</f>
        <v>0</v>
      </c>
      <c r="K30" s="81"/>
      <c r="L30" s="81"/>
      <c r="M30" s="81"/>
      <c r="N30" s="81"/>
      <c r="O30" s="81"/>
      <c r="P30" s="81"/>
      <c r="Q30" s="81"/>
      <c r="R30" s="81"/>
      <c r="S30" s="81"/>
      <c r="T30" s="81">
        <v>2</v>
      </c>
      <c r="U30" s="81">
        <f>COUNT(V30:AD30)</f>
        <v>0</v>
      </c>
      <c r="V30" s="81"/>
      <c r="W30" s="81"/>
      <c r="X30" s="81"/>
      <c r="Y30" s="81"/>
      <c r="Z30" s="81"/>
      <c r="AA30" s="81"/>
      <c r="AB30" s="81"/>
      <c r="AC30" s="81"/>
      <c r="AD30" s="81"/>
      <c r="AF30" s="32">
        <f t="shared" si="29"/>
        <v>2</v>
      </c>
      <c r="AG30" s="45" t="str">
        <f t="shared" si="30"/>
        <v>MIKE MASTALERZ</v>
      </c>
      <c r="AH30" s="16">
        <f t="shared" si="31"/>
        <v>44.2</v>
      </c>
      <c r="AI30" s="74">
        <f t="shared" si="32"/>
        <v>10</v>
      </c>
    </row>
    <row r="31" spans="1:47" x14ac:dyDescent="0.2">
      <c r="A31" s="32"/>
      <c r="B31" s="57" t="str">
        <f t="shared" si="27"/>
        <v>FFF</v>
      </c>
      <c r="C31" s="57" t="str">
        <f t="shared" si="28"/>
        <v>OFF THE HIP</v>
      </c>
      <c r="D31" s="18" t="s">
        <v>15</v>
      </c>
      <c r="E31" s="59">
        <f>SUM(LARGE(E20:E30,{1,2,3,4,5}))</f>
        <v>221.50300000000001</v>
      </c>
      <c r="F31" s="60"/>
      <c r="G31" s="27">
        <f>(SUM(K31:S31)+ SUM(V31:AD31))/H31</f>
        <v>225.75</v>
      </c>
      <c r="H31" s="32">
        <f>J32+U32</f>
        <v>12</v>
      </c>
      <c r="I31" s="61">
        <f t="shared" si="23"/>
        <v>4.2469999999999857</v>
      </c>
      <c r="J31" s="18">
        <f>SUM(J20:J29)</f>
        <v>31</v>
      </c>
      <c r="K31" s="32">
        <f>SUM(K20:K30)</f>
        <v>232</v>
      </c>
      <c r="L31" s="32">
        <f t="shared" ref="L31:Q31" si="33">SUM(L20:L30)</f>
        <v>227</v>
      </c>
      <c r="M31" s="32">
        <f t="shared" si="33"/>
        <v>0</v>
      </c>
      <c r="N31" s="32">
        <f t="shared" si="33"/>
        <v>209</v>
      </c>
      <c r="O31" s="32">
        <f t="shared" si="33"/>
        <v>213</v>
      </c>
      <c r="P31" s="32">
        <f t="shared" si="33"/>
        <v>222</v>
      </c>
      <c r="Q31" s="32">
        <f t="shared" si="33"/>
        <v>237</v>
      </c>
      <c r="R31" s="18"/>
      <c r="S31" s="18"/>
      <c r="T31" s="32">
        <v>2</v>
      </c>
      <c r="U31" s="18">
        <f>SUM(U20:U29)</f>
        <v>30</v>
      </c>
      <c r="V31" s="32">
        <f t="shared" ref="V31:AB31" si="34">SUM(V20:V30)</f>
        <v>221</v>
      </c>
      <c r="W31" s="32">
        <f t="shared" si="34"/>
        <v>231</v>
      </c>
      <c r="X31" s="32">
        <f t="shared" si="34"/>
        <v>0</v>
      </c>
      <c r="Y31" s="32">
        <f t="shared" si="34"/>
        <v>233</v>
      </c>
      <c r="Z31" s="32">
        <f t="shared" si="34"/>
        <v>232</v>
      </c>
      <c r="AA31" s="32">
        <f t="shared" si="34"/>
        <v>220</v>
      </c>
      <c r="AB31" s="32">
        <f t="shared" si="34"/>
        <v>232</v>
      </c>
      <c r="AF31" s="32">
        <f t="shared" si="29"/>
        <v>2</v>
      </c>
      <c r="AG31" s="45" t="str">
        <f t="shared" si="30"/>
        <v>AUSTIN SEMMELROCK</v>
      </c>
      <c r="AH31" s="16">
        <f t="shared" si="31"/>
        <v>46.46153846153846</v>
      </c>
      <c r="AI31" s="74">
        <f t="shared" si="32"/>
        <v>13</v>
      </c>
      <c r="AO31" s="32"/>
      <c r="AP31" s="32"/>
      <c r="AQ31" s="32"/>
      <c r="AR31" s="18"/>
      <c r="AS31" s="18"/>
      <c r="AU31" s="18"/>
    </row>
    <row r="32" spans="1:47" x14ac:dyDescent="0.2">
      <c r="A32" s="32"/>
      <c r="B32" s="66"/>
      <c r="C32" s="66"/>
      <c r="E32" s="67"/>
      <c r="F32" s="68"/>
      <c r="G32" s="27"/>
      <c r="H32" s="18"/>
      <c r="I32" s="61"/>
      <c r="J32" s="32">
        <f>SUM(K32:Q32)</f>
        <v>6</v>
      </c>
      <c r="K32" s="18">
        <f t="shared" ref="K32:Q32" si="35">COUNTIF(K31,"&gt;0")</f>
        <v>1</v>
      </c>
      <c r="L32" s="18">
        <f t="shared" si="35"/>
        <v>1</v>
      </c>
      <c r="M32" s="18">
        <f t="shared" si="35"/>
        <v>0</v>
      </c>
      <c r="N32" s="18">
        <f t="shared" si="35"/>
        <v>1</v>
      </c>
      <c r="O32" s="18">
        <f t="shared" si="35"/>
        <v>1</v>
      </c>
      <c r="P32" s="18">
        <f t="shared" si="35"/>
        <v>1</v>
      </c>
      <c r="Q32" s="18">
        <f t="shared" si="35"/>
        <v>1</v>
      </c>
      <c r="R32" s="18"/>
      <c r="S32" s="18"/>
      <c r="T32" s="32">
        <v>2</v>
      </c>
      <c r="U32" s="32">
        <f>SUM(V32:AB32)</f>
        <v>6</v>
      </c>
      <c r="V32" s="18">
        <f t="shared" ref="V32:AB32" si="36">COUNTIF(V31,"&gt;0")</f>
        <v>1</v>
      </c>
      <c r="W32" s="18">
        <f t="shared" si="36"/>
        <v>1</v>
      </c>
      <c r="X32" s="18">
        <f t="shared" si="36"/>
        <v>0</v>
      </c>
      <c r="Y32" s="18">
        <f t="shared" si="36"/>
        <v>1</v>
      </c>
      <c r="Z32" s="18">
        <f t="shared" si="36"/>
        <v>1</v>
      </c>
      <c r="AA32" s="18">
        <f t="shared" si="36"/>
        <v>1</v>
      </c>
      <c r="AB32" s="18">
        <f t="shared" si="36"/>
        <v>1</v>
      </c>
      <c r="AF32" s="32">
        <f t="shared" si="29"/>
        <v>2</v>
      </c>
      <c r="AG32" s="45" t="str">
        <f t="shared" si="30"/>
        <v>MATT HANNON</v>
      </c>
      <c r="AH32" s="16">
        <f t="shared" si="31"/>
        <v>43.857142857142854</v>
      </c>
      <c r="AI32" s="74">
        <f t="shared" si="32"/>
        <v>7</v>
      </c>
    </row>
    <row r="33" spans="1:47" x14ac:dyDescent="0.2">
      <c r="A33" s="32"/>
      <c r="D33" s="14"/>
      <c r="E33" s="88"/>
      <c r="F33" s="60"/>
      <c r="G33" s="71" t="s">
        <v>27</v>
      </c>
      <c r="H33" s="72">
        <f>J33+U33</f>
        <v>7</v>
      </c>
      <c r="J33" s="72">
        <f>SUM(K33:Q33)</f>
        <v>3</v>
      </c>
      <c r="K33" s="78">
        <v>1</v>
      </c>
      <c r="L33" s="78">
        <v>0</v>
      </c>
      <c r="M33" s="78">
        <v>0</v>
      </c>
      <c r="N33" s="78">
        <v>0</v>
      </c>
      <c r="O33" s="78">
        <v>1</v>
      </c>
      <c r="P33" s="78">
        <v>0</v>
      </c>
      <c r="Q33" s="78">
        <v>1</v>
      </c>
      <c r="R33" s="72"/>
      <c r="S33" s="72"/>
      <c r="T33" s="32"/>
      <c r="U33" s="72">
        <f>SUM(V33:AB33)</f>
        <v>4</v>
      </c>
      <c r="V33" s="72">
        <v>0</v>
      </c>
      <c r="W33" s="72">
        <v>1</v>
      </c>
      <c r="X33" s="72">
        <v>0</v>
      </c>
      <c r="Y33" s="72">
        <v>1</v>
      </c>
      <c r="Z33" s="72">
        <v>1</v>
      </c>
      <c r="AA33" s="72">
        <v>0</v>
      </c>
      <c r="AB33" s="72">
        <v>1</v>
      </c>
      <c r="AF33" s="32">
        <f t="shared" si="29"/>
        <v>2</v>
      </c>
      <c r="AG33" s="45" t="str">
        <f t="shared" si="30"/>
        <v>JORGE VOLPE</v>
      </c>
      <c r="AH33" s="16">
        <f t="shared" si="31"/>
        <v>44</v>
      </c>
      <c r="AI33" s="74">
        <f t="shared" si="32"/>
        <v>1</v>
      </c>
      <c r="AN33" s="32"/>
    </row>
    <row r="34" spans="1:47" x14ac:dyDescent="0.2">
      <c r="A34" s="32"/>
      <c r="E34" s="88"/>
      <c r="F34" s="60"/>
      <c r="G34" s="75" t="s">
        <v>30</v>
      </c>
      <c r="H34" s="76">
        <f>J34+U34</f>
        <v>5</v>
      </c>
      <c r="I34" s="77"/>
      <c r="J34" s="76">
        <f>SUM(K34:Q34)</f>
        <v>3</v>
      </c>
      <c r="K34" s="78">
        <v>0</v>
      </c>
      <c r="L34" s="78">
        <v>1</v>
      </c>
      <c r="M34" s="78">
        <v>0</v>
      </c>
      <c r="N34" s="78">
        <v>1</v>
      </c>
      <c r="O34" s="78">
        <v>0</v>
      </c>
      <c r="P34" s="78">
        <v>1</v>
      </c>
      <c r="Q34" s="78">
        <v>0</v>
      </c>
      <c r="R34" s="76"/>
      <c r="S34" s="76"/>
      <c r="T34" s="78"/>
      <c r="U34" s="76">
        <f>SUM(V34:AB34)</f>
        <v>2</v>
      </c>
      <c r="V34" s="32">
        <v>1</v>
      </c>
      <c r="W34" s="78">
        <v>0</v>
      </c>
      <c r="X34" s="78">
        <v>0</v>
      </c>
      <c r="Y34" s="78">
        <v>0</v>
      </c>
      <c r="Z34" s="32">
        <v>0</v>
      </c>
      <c r="AA34" s="32">
        <v>1</v>
      </c>
      <c r="AB34" s="78">
        <v>0</v>
      </c>
      <c r="AC34" s="76"/>
      <c r="AD34" s="76"/>
      <c r="AF34" s="32">
        <f t="shared" si="29"/>
        <v>2</v>
      </c>
      <c r="AG34" s="45" t="str">
        <f t="shared" si="30"/>
        <v>KENNETH DALTON</v>
      </c>
      <c r="AH34" s="16">
        <f t="shared" si="31"/>
        <v>44</v>
      </c>
      <c r="AI34" s="74">
        <f t="shared" si="32"/>
        <v>1</v>
      </c>
    </row>
    <row r="35" spans="1:47" x14ac:dyDescent="0.2">
      <c r="A35" s="79">
        <v>3</v>
      </c>
      <c r="B35" s="89"/>
      <c r="C35" s="89"/>
      <c r="D35" s="90"/>
      <c r="E35" s="91"/>
      <c r="F35" s="92"/>
      <c r="G35" s="91"/>
      <c r="H35" s="90"/>
      <c r="I35" s="93"/>
      <c r="J35" s="90">
        <f t="shared" ref="J35:J42" si="37">COUNT(K35:S35)</f>
        <v>0</v>
      </c>
      <c r="K35" s="90"/>
      <c r="L35" s="90"/>
      <c r="M35" s="90"/>
      <c r="N35" s="138" t="s">
        <v>62</v>
      </c>
      <c r="O35" s="90"/>
      <c r="P35" s="90"/>
      <c r="Q35" s="90"/>
      <c r="R35" s="90"/>
      <c r="S35" s="90"/>
      <c r="T35" s="94">
        <v>3</v>
      </c>
      <c r="U35" s="90">
        <f t="shared" ref="U35:U42" si="38">COUNT(V35:AD35)</f>
        <v>1</v>
      </c>
      <c r="V35" s="90"/>
      <c r="W35" s="90"/>
      <c r="X35" s="90"/>
      <c r="Y35" s="138" t="s">
        <v>62</v>
      </c>
      <c r="Z35" s="90">
        <v>48</v>
      </c>
      <c r="AA35" s="90"/>
      <c r="AB35" s="90"/>
      <c r="AC35" s="90"/>
      <c r="AD35" s="90"/>
      <c r="AF35" s="32">
        <f t="shared" si="29"/>
        <v>2</v>
      </c>
      <c r="AG35" s="45" t="str">
        <f t="shared" si="30"/>
        <v>JACOB DELASHMUTT</v>
      </c>
      <c r="AH35" s="16">
        <f t="shared" si="31"/>
        <v>44</v>
      </c>
      <c r="AI35" s="74">
        <f t="shared" si="32"/>
        <v>8</v>
      </c>
      <c r="AO35" s="32"/>
      <c r="AP35" s="18"/>
      <c r="AQ35" s="18"/>
      <c r="AS35" s="18"/>
    </row>
    <row r="36" spans="1:47" x14ac:dyDescent="0.2">
      <c r="A36" s="94">
        <f>A35</f>
        <v>3</v>
      </c>
      <c r="B36" s="95" t="s">
        <v>47</v>
      </c>
      <c r="C36" s="95" t="s">
        <v>51</v>
      </c>
      <c r="D36" s="96" t="s">
        <v>58</v>
      </c>
      <c r="E36" s="93">
        <v>41.110999999999997</v>
      </c>
      <c r="F36" s="97">
        <v>9</v>
      </c>
      <c r="G36" s="91">
        <f t="shared" ref="G36:G41" si="39">(SUM(K36:S36)+ SUM(V36:AD36))/H36</f>
        <v>43</v>
      </c>
      <c r="H36" s="90">
        <f t="shared" ref="H36:H42" si="40">J36+U36</f>
        <v>9</v>
      </c>
      <c r="I36" s="98">
        <f>G36-E36</f>
        <v>1.8890000000000029</v>
      </c>
      <c r="J36" s="90">
        <f t="shared" ref="J36:J41" si="41">COUNT(K36:S36)</f>
        <v>5</v>
      </c>
      <c r="K36" s="90">
        <v>40</v>
      </c>
      <c r="L36" s="90">
        <v>46</v>
      </c>
      <c r="M36" s="90"/>
      <c r="N36" s="90"/>
      <c r="O36" s="90">
        <v>44</v>
      </c>
      <c r="P36" s="90">
        <v>44</v>
      </c>
      <c r="Q36" s="90">
        <v>40</v>
      </c>
      <c r="R36" s="90"/>
      <c r="S36" s="90"/>
      <c r="T36" s="94">
        <v>3</v>
      </c>
      <c r="U36" s="90">
        <f t="shared" si="38"/>
        <v>4</v>
      </c>
      <c r="V36" s="90">
        <v>45</v>
      </c>
      <c r="W36" s="90">
        <v>36</v>
      </c>
      <c r="X36" s="90"/>
      <c r="Y36" s="90"/>
      <c r="Z36" s="90"/>
      <c r="AA36" s="90">
        <v>43</v>
      </c>
      <c r="AB36" s="90">
        <v>49</v>
      </c>
      <c r="AC36" s="90"/>
      <c r="AD36" s="90"/>
      <c r="AF36" s="32">
        <f t="shared" si="29"/>
        <v>2</v>
      </c>
      <c r="AG36" s="45" t="str">
        <f t="shared" si="30"/>
        <v>n09</v>
      </c>
      <c r="AH36" s="16" t="e">
        <f t="shared" si="31"/>
        <v>#DIV/0!</v>
      </c>
      <c r="AI36" s="74">
        <f t="shared" si="32"/>
        <v>0</v>
      </c>
    </row>
    <row r="37" spans="1:47" x14ac:dyDescent="0.2">
      <c r="A37" s="94">
        <f t="shared" ref="A37:A45" si="42">A36</f>
        <v>3</v>
      </c>
      <c r="B37" s="96" t="str">
        <f t="shared" ref="B37:B46" si="43">B36</f>
        <v>FFF</v>
      </c>
      <c r="C37" s="96" t="str">
        <f t="shared" ref="C37:C46" si="44">C36</f>
        <v>OUTTA OPTIONS</v>
      </c>
      <c r="D37" s="96" t="s">
        <v>59</v>
      </c>
      <c r="E37" s="93">
        <v>41.444000000000003</v>
      </c>
      <c r="F37" s="97">
        <v>9</v>
      </c>
      <c r="G37" s="91">
        <f t="shared" si="39"/>
        <v>42.9</v>
      </c>
      <c r="H37" s="90">
        <f t="shared" si="40"/>
        <v>10</v>
      </c>
      <c r="I37" s="98">
        <f t="shared" ref="I37:I46" si="45">G37-E37</f>
        <v>1.455999999999996</v>
      </c>
      <c r="J37" s="90">
        <f t="shared" si="41"/>
        <v>4</v>
      </c>
      <c r="K37" s="90"/>
      <c r="L37" s="90">
        <v>47</v>
      </c>
      <c r="M37" s="90">
        <v>40</v>
      </c>
      <c r="N37" s="90"/>
      <c r="O37" s="90"/>
      <c r="P37" s="90">
        <v>45</v>
      </c>
      <c r="Q37" s="90">
        <v>41</v>
      </c>
      <c r="R37" s="90"/>
      <c r="S37" s="90"/>
      <c r="T37" s="90">
        <v>3</v>
      </c>
      <c r="U37" s="90">
        <f t="shared" si="38"/>
        <v>6</v>
      </c>
      <c r="V37" s="90">
        <v>45</v>
      </c>
      <c r="W37" s="90">
        <v>37</v>
      </c>
      <c r="X37" s="90">
        <v>41</v>
      </c>
      <c r="Y37" s="90"/>
      <c r="Z37" s="90">
        <v>46</v>
      </c>
      <c r="AA37" s="90">
        <v>46</v>
      </c>
      <c r="AB37" s="90">
        <v>41</v>
      </c>
      <c r="AC37" s="90"/>
      <c r="AD37" s="90"/>
      <c r="AF37" s="32">
        <f t="shared" si="29"/>
        <v>2</v>
      </c>
      <c r="AG37" s="45" t="str">
        <f t="shared" si="30"/>
        <v>n10</v>
      </c>
      <c r="AH37" s="16" t="e">
        <f t="shared" si="31"/>
        <v>#DIV/0!</v>
      </c>
      <c r="AI37" s="74">
        <f t="shared" si="32"/>
        <v>0</v>
      </c>
    </row>
    <row r="38" spans="1:47" x14ac:dyDescent="0.2">
      <c r="A38" s="94">
        <f t="shared" si="42"/>
        <v>3</v>
      </c>
      <c r="B38" s="96" t="str">
        <f t="shared" si="43"/>
        <v>FFF</v>
      </c>
      <c r="C38" s="96" t="str">
        <f t="shared" si="44"/>
        <v>OUTTA OPTIONS</v>
      </c>
      <c r="D38" s="96" t="s">
        <v>81</v>
      </c>
      <c r="E38" s="93">
        <v>42</v>
      </c>
      <c r="F38" s="97">
        <v>3</v>
      </c>
      <c r="G38" s="91">
        <f t="shared" si="39"/>
        <v>40</v>
      </c>
      <c r="H38" s="90">
        <f t="shared" si="40"/>
        <v>1</v>
      </c>
      <c r="I38" s="98">
        <f t="shared" si="45"/>
        <v>-2</v>
      </c>
      <c r="J38" s="90">
        <f t="shared" si="41"/>
        <v>1</v>
      </c>
      <c r="K38" s="90">
        <v>40</v>
      </c>
      <c r="L38" s="90"/>
      <c r="M38" s="90"/>
      <c r="N38" s="90"/>
      <c r="O38" s="90"/>
      <c r="P38" s="90"/>
      <c r="Q38" s="90"/>
      <c r="R38" s="90"/>
      <c r="S38" s="90"/>
      <c r="T38" s="90">
        <v>3</v>
      </c>
      <c r="U38" s="90">
        <f t="shared" si="38"/>
        <v>0</v>
      </c>
      <c r="V38" s="90"/>
      <c r="W38" s="90"/>
      <c r="X38" s="90"/>
      <c r="Y38" s="90"/>
      <c r="Z38" s="90"/>
      <c r="AA38" s="90"/>
      <c r="AB38" s="90"/>
      <c r="AC38" s="90"/>
      <c r="AD38" s="90"/>
      <c r="AF38" s="32">
        <f>A36</f>
        <v>3</v>
      </c>
      <c r="AG38" s="45" t="str">
        <f>D36</f>
        <v>JIM DOWD</v>
      </c>
      <c r="AH38" s="16">
        <f>G36</f>
        <v>43</v>
      </c>
      <c r="AI38" s="74">
        <f>H36</f>
        <v>9</v>
      </c>
    </row>
    <row r="39" spans="1:47" x14ac:dyDescent="0.2">
      <c r="A39" s="94">
        <f t="shared" si="42"/>
        <v>3</v>
      </c>
      <c r="B39" s="96" t="str">
        <f t="shared" si="43"/>
        <v>FFF</v>
      </c>
      <c r="C39" s="96" t="str">
        <f t="shared" si="44"/>
        <v>OUTTA OPTIONS</v>
      </c>
      <c r="D39" s="96" t="s">
        <v>60</v>
      </c>
      <c r="E39" s="93">
        <v>45.545000000000002</v>
      </c>
      <c r="F39" s="97">
        <v>11</v>
      </c>
      <c r="G39" s="91">
        <f t="shared" si="39"/>
        <v>46.727272727272727</v>
      </c>
      <c r="H39" s="90">
        <f t="shared" si="40"/>
        <v>11</v>
      </c>
      <c r="I39" s="98">
        <f t="shared" si="45"/>
        <v>1.1822727272727249</v>
      </c>
      <c r="J39" s="90">
        <f t="shared" si="41"/>
        <v>6</v>
      </c>
      <c r="K39" s="90">
        <v>44</v>
      </c>
      <c r="L39" s="90">
        <v>48</v>
      </c>
      <c r="M39" s="90">
        <v>46</v>
      </c>
      <c r="N39" s="90"/>
      <c r="O39" s="90">
        <v>47</v>
      </c>
      <c r="P39" s="90">
        <v>50</v>
      </c>
      <c r="Q39" s="90">
        <v>47</v>
      </c>
      <c r="R39" s="90"/>
      <c r="S39" s="90"/>
      <c r="T39" s="90">
        <v>3</v>
      </c>
      <c r="U39" s="90">
        <f t="shared" si="38"/>
        <v>5</v>
      </c>
      <c r="V39" s="90">
        <v>47</v>
      </c>
      <c r="W39" s="90">
        <v>44</v>
      </c>
      <c r="X39" s="90">
        <v>48</v>
      </c>
      <c r="Y39" s="90"/>
      <c r="Z39" s="90"/>
      <c r="AA39" s="90">
        <v>48</v>
      </c>
      <c r="AB39" s="90">
        <v>45</v>
      </c>
      <c r="AC39" s="90"/>
      <c r="AD39" s="90"/>
      <c r="AF39" s="32">
        <f t="shared" ref="AF39:AF47" si="46">A37</f>
        <v>3</v>
      </c>
      <c r="AG39" s="45" t="str">
        <f t="shared" ref="AG39:AG47" si="47">D37</f>
        <v>STEVE ANTHONY</v>
      </c>
      <c r="AH39" s="16">
        <f t="shared" ref="AH39:AH47" si="48">G37</f>
        <v>42.9</v>
      </c>
      <c r="AI39" s="74">
        <f t="shared" ref="AI39:AI47" si="49">H37</f>
        <v>10</v>
      </c>
    </row>
    <row r="40" spans="1:47" x14ac:dyDescent="0.2">
      <c r="A40" s="94">
        <f t="shared" si="42"/>
        <v>3</v>
      </c>
      <c r="B40" s="96" t="str">
        <f t="shared" si="43"/>
        <v>FFF</v>
      </c>
      <c r="C40" s="96" t="str">
        <f t="shared" si="44"/>
        <v>OUTTA OPTIONS</v>
      </c>
      <c r="D40" s="96" t="s">
        <v>113</v>
      </c>
      <c r="E40" s="93">
        <v>45.417000000000002</v>
      </c>
      <c r="F40" s="97">
        <v>12</v>
      </c>
      <c r="G40" s="91">
        <f t="shared" si="39"/>
        <v>47.727272727272727</v>
      </c>
      <c r="H40" s="90">
        <f t="shared" si="40"/>
        <v>11</v>
      </c>
      <c r="I40" s="98">
        <f t="shared" si="45"/>
        <v>2.310272727272725</v>
      </c>
      <c r="J40" s="90">
        <f t="shared" si="41"/>
        <v>6</v>
      </c>
      <c r="K40" s="90">
        <v>44</v>
      </c>
      <c r="L40" s="90">
        <v>48</v>
      </c>
      <c r="M40" s="90">
        <v>49</v>
      </c>
      <c r="N40" s="90"/>
      <c r="O40" s="90">
        <v>50</v>
      </c>
      <c r="P40" s="90">
        <v>48</v>
      </c>
      <c r="Q40" s="90">
        <v>46</v>
      </c>
      <c r="R40" s="90"/>
      <c r="S40" s="90"/>
      <c r="T40" s="90">
        <v>3</v>
      </c>
      <c r="U40" s="90">
        <f t="shared" si="38"/>
        <v>5</v>
      </c>
      <c r="V40" s="90">
        <v>50</v>
      </c>
      <c r="W40" s="90">
        <v>48</v>
      </c>
      <c r="X40" s="90"/>
      <c r="Y40" s="90"/>
      <c r="Z40" s="90">
        <v>47</v>
      </c>
      <c r="AA40" s="90">
        <v>47</v>
      </c>
      <c r="AB40" s="90">
        <v>48</v>
      </c>
      <c r="AC40" s="90"/>
      <c r="AD40" s="90"/>
      <c r="AF40" s="32">
        <f t="shared" si="46"/>
        <v>3</v>
      </c>
      <c r="AG40" s="45" t="str">
        <f t="shared" si="47"/>
        <v>ERICH HEINONEN</v>
      </c>
      <c r="AH40" s="16">
        <f t="shared" si="48"/>
        <v>40</v>
      </c>
      <c r="AI40" s="74">
        <f t="shared" si="49"/>
        <v>1</v>
      </c>
    </row>
    <row r="41" spans="1:47" x14ac:dyDescent="0.2">
      <c r="A41" s="94">
        <f t="shared" si="42"/>
        <v>3</v>
      </c>
      <c r="B41" s="96" t="str">
        <f t="shared" si="43"/>
        <v>FFF</v>
      </c>
      <c r="C41" s="96" t="str">
        <f t="shared" si="44"/>
        <v>OUTTA OPTIONS</v>
      </c>
      <c r="D41" s="96" t="s">
        <v>61</v>
      </c>
      <c r="E41" s="93">
        <v>45.817999999999998</v>
      </c>
      <c r="F41" s="97">
        <v>12</v>
      </c>
      <c r="G41" s="91">
        <f t="shared" si="39"/>
        <v>46.9</v>
      </c>
      <c r="H41" s="90">
        <f t="shared" si="40"/>
        <v>10</v>
      </c>
      <c r="I41" s="98">
        <f t="shared" si="45"/>
        <v>1.0820000000000007</v>
      </c>
      <c r="J41" s="90">
        <f t="shared" si="41"/>
        <v>5</v>
      </c>
      <c r="K41" s="90">
        <v>45</v>
      </c>
      <c r="L41" s="90">
        <v>47</v>
      </c>
      <c r="M41" s="90">
        <v>47</v>
      </c>
      <c r="N41" s="90"/>
      <c r="O41" s="90">
        <v>46</v>
      </c>
      <c r="P41" s="90"/>
      <c r="Q41" s="90">
        <v>50</v>
      </c>
      <c r="R41" s="90"/>
      <c r="S41" s="90"/>
      <c r="T41" s="90">
        <v>3</v>
      </c>
      <c r="U41" s="90">
        <f t="shared" si="38"/>
        <v>5</v>
      </c>
      <c r="V41" s="90">
        <v>47</v>
      </c>
      <c r="W41" s="90">
        <v>46</v>
      </c>
      <c r="X41" s="90"/>
      <c r="Y41" s="90"/>
      <c r="Z41" s="90">
        <v>47</v>
      </c>
      <c r="AA41" s="90">
        <v>50</v>
      </c>
      <c r="AB41" s="90">
        <v>44</v>
      </c>
      <c r="AC41" s="90"/>
      <c r="AD41" s="90"/>
      <c r="AF41" s="32">
        <f t="shared" si="46"/>
        <v>3</v>
      </c>
      <c r="AG41" s="45" t="str">
        <f t="shared" si="47"/>
        <v>LARRY BARRETT</v>
      </c>
      <c r="AH41" s="16">
        <f t="shared" si="48"/>
        <v>46.727272727272727</v>
      </c>
      <c r="AI41" s="74">
        <f t="shared" si="49"/>
        <v>11</v>
      </c>
    </row>
    <row r="42" spans="1:47" x14ac:dyDescent="0.2">
      <c r="A42" s="94">
        <f t="shared" si="42"/>
        <v>3</v>
      </c>
      <c r="B42" s="96" t="str">
        <f t="shared" si="43"/>
        <v>FFF</v>
      </c>
      <c r="C42" s="96" t="str">
        <f t="shared" si="44"/>
        <v>OUTTA OPTIONS</v>
      </c>
      <c r="D42" s="96" t="s">
        <v>82</v>
      </c>
      <c r="E42" s="93">
        <v>39.5</v>
      </c>
      <c r="F42" s="97" t="s">
        <v>48</v>
      </c>
      <c r="G42" s="91">
        <f t="shared" ref="G42:G46" si="50">(SUM(K42:S42)+ SUM(V42:AD42))/H42</f>
        <v>39.4</v>
      </c>
      <c r="H42" s="90">
        <f t="shared" si="40"/>
        <v>5</v>
      </c>
      <c r="I42" s="98">
        <f t="shared" si="45"/>
        <v>-0.10000000000000142</v>
      </c>
      <c r="J42" s="90">
        <f t="shared" si="37"/>
        <v>3</v>
      </c>
      <c r="K42" s="90"/>
      <c r="L42" s="90"/>
      <c r="M42" s="90">
        <v>39</v>
      </c>
      <c r="N42" s="90"/>
      <c r="O42" s="90">
        <v>37</v>
      </c>
      <c r="P42" s="90">
        <v>41</v>
      </c>
      <c r="Q42" s="90"/>
      <c r="R42" s="90"/>
      <c r="S42" s="90"/>
      <c r="T42" s="90">
        <v>3</v>
      </c>
      <c r="U42" s="90">
        <f t="shared" si="38"/>
        <v>2</v>
      </c>
      <c r="V42" s="90"/>
      <c r="W42" s="90"/>
      <c r="X42" s="90">
        <v>41</v>
      </c>
      <c r="Y42" s="90"/>
      <c r="Z42" s="90">
        <v>39</v>
      </c>
      <c r="AA42" s="90"/>
      <c r="AB42" s="90"/>
      <c r="AC42" s="90"/>
      <c r="AD42" s="90"/>
      <c r="AF42" s="32">
        <f t="shared" si="46"/>
        <v>3</v>
      </c>
      <c r="AG42" s="45" t="str">
        <f t="shared" si="47"/>
        <v>TED NAUMEC</v>
      </c>
      <c r="AH42" s="16">
        <f t="shared" si="48"/>
        <v>47.727272727272727</v>
      </c>
      <c r="AI42" s="74">
        <f t="shared" si="49"/>
        <v>11</v>
      </c>
    </row>
    <row r="43" spans="1:47" x14ac:dyDescent="0.2">
      <c r="A43" s="94">
        <f t="shared" si="42"/>
        <v>3</v>
      </c>
      <c r="B43" s="96" t="str">
        <f t="shared" si="43"/>
        <v>FFF</v>
      </c>
      <c r="C43" s="96" t="str">
        <f t="shared" si="44"/>
        <v>OUTTA OPTIONS</v>
      </c>
      <c r="D43" s="96" t="s">
        <v>32</v>
      </c>
      <c r="E43" s="93"/>
      <c r="F43" s="97"/>
      <c r="G43" s="91" t="e">
        <f>(SUM(K43:S43)+ SUM(V43:AD43))/H43</f>
        <v>#DIV/0!</v>
      </c>
      <c r="H43" s="90">
        <f>J43+U43</f>
        <v>0</v>
      </c>
      <c r="I43" s="98" t="e">
        <f>G43-E43</f>
        <v>#DIV/0!</v>
      </c>
      <c r="J43" s="90">
        <f>COUNT(K43:S43)</f>
        <v>0</v>
      </c>
      <c r="K43" s="90"/>
      <c r="L43" s="90"/>
      <c r="M43" s="90"/>
      <c r="N43" s="90"/>
      <c r="O43" s="90"/>
      <c r="P43" s="90"/>
      <c r="Q43" s="90"/>
      <c r="R43" s="90"/>
      <c r="S43" s="90"/>
      <c r="T43" s="90">
        <v>3</v>
      </c>
      <c r="U43" s="90">
        <f>COUNT(V43:AD43)</f>
        <v>0</v>
      </c>
      <c r="V43" s="90"/>
      <c r="W43" s="90"/>
      <c r="X43" s="90"/>
      <c r="Y43" s="90"/>
      <c r="Z43" s="90"/>
      <c r="AA43" s="90"/>
      <c r="AB43" s="90"/>
      <c r="AC43" s="90"/>
      <c r="AD43" s="90"/>
      <c r="AF43" s="32">
        <f t="shared" si="46"/>
        <v>3</v>
      </c>
      <c r="AG43" s="45" t="str">
        <f t="shared" si="47"/>
        <v>PAUL PREVOST</v>
      </c>
      <c r="AH43" s="16">
        <f t="shared" si="48"/>
        <v>46.9</v>
      </c>
      <c r="AI43" s="74">
        <f t="shared" si="49"/>
        <v>10</v>
      </c>
    </row>
    <row r="44" spans="1:47" x14ac:dyDescent="0.2">
      <c r="A44" s="94">
        <f t="shared" si="42"/>
        <v>3</v>
      </c>
      <c r="B44" s="96" t="str">
        <f t="shared" si="43"/>
        <v>FFF</v>
      </c>
      <c r="C44" s="96" t="str">
        <f t="shared" si="44"/>
        <v>OUTTA OPTIONS</v>
      </c>
      <c r="D44" s="96" t="s">
        <v>33</v>
      </c>
      <c r="E44" s="93"/>
      <c r="F44" s="97"/>
      <c r="G44" s="91">
        <f>(SUM(K44:S44)+ SUM(V44:AD44))/H44</f>
        <v>43</v>
      </c>
      <c r="H44" s="90">
        <f>J44+U44</f>
        <v>1</v>
      </c>
      <c r="I44" s="98">
        <f>G44-E44</f>
        <v>43</v>
      </c>
      <c r="J44" s="90">
        <f>COUNT(K44:S44)</f>
        <v>0</v>
      </c>
      <c r="K44" s="90"/>
      <c r="L44" s="90"/>
      <c r="M44" s="90"/>
      <c r="N44" s="90"/>
      <c r="O44" s="90"/>
      <c r="P44" s="90"/>
      <c r="Q44" s="90"/>
      <c r="R44" s="90"/>
      <c r="S44" s="90"/>
      <c r="T44" s="90">
        <v>3</v>
      </c>
      <c r="U44" s="90">
        <f>COUNT(V44:AD44)</f>
        <v>1</v>
      </c>
      <c r="V44" s="90"/>
      <c r="W44" s="90"/>
      <c r="X44" s="90">
        <v>43</v>
      </c>
      <c r="Y44" s="90"/>
      <c r="Z44" s="90"/>
      <c r="AA44" s="90"/>
      <c r="AB44" s="90"/>
      <c r="AC44" s="90"/>
      <c r="AD44" s="90"/>
      <c r="AF44" s="32">
        <f t="shared" si="46"/>
        <v>3</v>
      </c>
      <c r="AG44" s="45" t="str">
        <f t="shared" si="47"/>
        <v>SCOTT SCHMEID</v>
      </c>
      <c r="AH44" s="16">
        <f t="shared" si="48"/>
        <v>39.4</v>
      </c>
      <c r="AI44" s="74">
        <f t="shared" si="49"/>
        <v>5</v>
      </c>
    </row>
    <row r="45" spans="1:47" x14ac:dyDescent="0.2">
      <c r="A45" s="94">
        <f t="shared" si="42"/>
        <v>3</v>
      </c>
      <c r="B45" s="96" t="str">
        <f t="shared" si="43"/>
        <v>FFF</v>
      </c>
      <c r="C45" s="96" t="str">
        <f t="shared" si="44"/>
        <v>OUTTA OPTIONS</v>
      </c>
      <c r="D45" s="96" t="s">
        <v>29</v>
      </c>
      <c r="E45" s="93"/>
      <c r="F45" s="97"/>
      <c r="G45" s="91">
        <f>(SUM(K45:S45)+ SUM(V45:AD45))/H45</f>
        <v>44</v>
      </c>
      <c r="H45" s="90">
        <f>J45+U45</f>
        <v>1</v>
      </c>
      <c r="I45" s="98">
        <f>G45-E45</f>
        <v>44</v>
      </c>
      <c r="J45" s="90">
        <f>COUNT(K45:S45)</f>
        <v>0</v>
      </c>
      <c r="K45" s="99"/>
      <c r="L45" s="99"/>
      <c r="M45" s="99"/>
      <c r="N45" s="99"/>
      <c r="O45" s="99"/>
      <c r="P45" s="99"/>
      <c r="Q45" s="90"/>
      <c r="R45" s="90"/>
      <c r="S45" s="90"/>
      <c r="T45" s="90">
        <v>3</v>
      </c>
      <c r="U45" s="90">
        <f>COUNT(V45:AD45)</f>
        <v>1</v>
      </c>
      <c r="V45" s="90"/>
      <c r="W45" s="90"/>
      <c r="X45" s="90">
        <v>44</v>
      </c>
      <c r="Y45" s="90"/>
      <c r="Z45" s="90"/>
      <c r="AA45" s="90"/>
      <c r="AB45" s="90"/>
      <c r="AC45" s="90"/>
      <c r="AD45" s="90"/>
      <c r="AF45" s="32">
        <f t="shared" si="46"/>
        <v>3</v>
      </c>
      <c r="AG45" s="45" t="str">
        <f t="shared" si="47"/>
        <v>n08</v>
      </c>
      <c r="AH45" s="16" t="e">
        <f t="shared" si="48"/>
        <v>#DIV/0!</v>
      </c>
      <c r="AI45" s="74">
        <f t="shared" si="49"/>
        <v>0</v>
      </c>
      <c r="AK45" s="18"/>
      <c r="AL45" s="18"/>
      <c r="AM45" s="18"/>
    </row>
    <row r="46" spans="1:47" x14ac:dyDescent="0.2">
      <c r="B46" s="57" t="str">
        <f t="shared" si="43"/>
        <v>FFF</v>
      </c>
      <c r="C46" s="57" t="str">
        <f t="shared" si="44"/>
        <v>OUTTA OPTIONS</v>
      </c>
      <c r="D46" s="18" t="s">
        <v>15</v>
      </c>
      <c r="E46" s="59">
        <f>SUM(LARGE(E35:E45,{1,2,3,4,5}))</f>
        <v>220.22399999999999</v>
      </c>
      <c r="F46" s="60"/>
      <c r="G46" s="27">
        <f t="shared" si="50"/>
        <v>224.66666666666666</v>
      </c>
      <c r="H46" s="32">
        <f>J47+U47</f>
        <v>12</v>
      </c>
      <c r="I46" s="61">
        <f t="shared" si="45"/>
        <v>4.4426666666666677</v>
      </c>
      <c r="J46" s="18">
        <f>SUM(J35:J44)</f>
        <v>30</v>
      </c>
      <c r="K46" s="32">
        <f>SUM(K35:K45)</f>
        <v>213</v>
      </c>
      <c r="L46" s="32">
        <f t="shared" ref="L46:Q46" si="51">SUM(L35:L45)</f>
        <v>236</v>
      </c>
      <c r="M46" s="32">
        <f t="shared" si="51"/>
        <v>221</v>
      </c>
      <c r="N46" s="32">
        <f t="shared" si="51"/>
        <v>0</v>
      </c>
      <c r="O46" s="32">
        <f t="shared" si="51"/>
        <v>224</v>
      </c>
      <c r="P46" s="32">
        <f t="shared" si="51"/>
        <v>228</v>
      </c>
      <c r="Q46" s="32">
        <f t="shared" si="51"/>
        <v>224</v>
      </c>
      <c r="R46" s="18"/>
      <c r="S46" s="18"/>
      <c r="T46" s="18">
        <v>3</v>
      </c>
      <c r="U46" s="18">
        <f>SUM(U35:U44)</f>
        <v>29</v>
      </c>
      <c r="V46" s="32">
        <f t="shared" ref="V46:AB46" si="52">SUM(V35:V45)</f>
        <v>234</v>
      </c>
      <c r="W46" s="32">
        <f t="shared" si="52"/>
        <v>211</v>
      </c>
      <c r="X46" s="32">
        <f t="shared" si="52"/>
        <v>217</v>
      </c>
      <c r="Y46" s="136">
        <f t="shared" si="52"/>
        <v>0</v>
      </c>
      <c r="Z46" s="32">
        <f t="shared" si="52"/>
        <v>227</v>
      </c>
      <c r="AA46" s="136">
        <f t="shared" si="52"/>
        <v>234</v>
      </c>
      <c r="AB46" s="136">
        <f t="shared" si="52"/>
        <v>227</v>
      </c>
      <c r="AF46" s="32">
        <f t="shared" si="46"/>
        <v>3</v>
      </c>
      <c r="AG46" s="45" t="str">
        <f t="shared" si="47"/>
        <v>n09</v>
      </c>
      <c r="AH46" s="16">
        <f t="shared" si="48"/>
        <v>43</v>
      </c>
      <c r="AI46" s="74">
        <f t="shared" si="49"/>
        <v>1</v>
      </c>
      <c r="AK46" s="18"/>
      <c r="AL46" s="18"/>
      <c r="AM46" s="18"/>
      <c r="AO46" s="32"/>
      <c r="AP46" s="32"/>
      <c r="AQ46" s="32"/>
      <c r="AR46" s="18"/>
      <c r="AS46" s="18"/>
      <c r="AU46" s="18"/>
    </row>
    <row r="47" spans="1:47" x14ac:dyDescent="0.2">
      <c r="B47" s="66"/>
      <c r="C47" s="66"/>
      <c r="E47" s="67"/>
      <c r="F47" s="68"/>
      <c r="G47" s="27"/>
      <c r="H47" s="18"/>
      <c r="I47" s="61"/>
      <c r="J47" s="32">
        <f>SUM(K47:Q47)</f>
        <v>6</v>
      </c>
      <c r="K47" s="18">
        <f t="shared" ref="K47:Q47" si="53">COUNTIF(K46,"&gt;0")</f>
        <v>1</v>
      </c>
      <c r="L47" s="18">
        <f t="shared" si="53"/>
        <v>1</v>
      </c>
      <c r="M47" s="18">
        <f t="shared" si="53"/>
        <v>1</v>
      </c>
      <c r="N47" s="18">
        <f t="shared" si="53"/>
        <v>0</v>
      </c>
      <c r="O47" s="18">
        <f t="shared" si="53"/>
        <v>1</v>
      </c>
      <c r="P47" s="18">
        <f t="shared" si="53"/>
        <v>1</v>
      </c>
      <c r="Q47" s="18">
        <f t="shared" si="53"/>
        <v>1</v>
      </c>
      <c r="R47" s="18"/>
      <c r="S47" s="18"/>
      <c r="T47" s="18">
        <v>3</v>
      </c>
      <c r="U47" s="32">
        <f>SUM(V47:AB47)</f>
        <v>6</v>
      </c>
      <c r="V47" s="18">
        <f t="shared" ref="V47:AB47" si="54">COUNTIF(V46,"&gt;0")</f>
        <v>1</v>
      </c>
      <c r="W47" s="18">
        <f t="shared" si="54"/>
        <v>1</v>
      </c>
      <c r="X47" s="18">
        <f t="shared" si="54"/>
        <v>1</v>
      </c>
      <c r="Y47" s="18">
        <f t="shared" si="54"/>
        <v>0</v>
      </c>
      <c r="Z47" s="18">
        <f t="shared" si="54"/>
        <v>1</v>
      </c>
      <c r="AA47" s="18">
        <f t="shared" si="54"/>
        <v>1</v>
      </c>
      <c r="AB47" s="18">
        <f t="shared" si="54"/>
        <v>1</v>
      </c>
      <c r="AF47" s="32">
        <f t="shared" si="46"/>
        <v>3</v>
      </c>
      <c r="AG47" s="45" t="str">
        <f t="shared" si="47"/>
        <v>n10</v>
      </c>
      <c r="AH47" s="16">
        <f t="shared" si="48"/>
        <v>44</v>
      </c>
      <c r="AI47" s="74">
        <f t="shared" si="49"/>
        <v>1</v>
      </c>
      <c r="AJ47" s="100"/>
      <c r="AK47" s="101"/>
      <c r="AL47" s="27"/>
      <c r="AM47" s="32"/>
    </row>
    <row r="48" spans="1:47" x14ac:dyDescent="0.2">
      <c r="A48" s="32"/>
      <c r="E48" s="67"/>
      <c r="F48" s="68"/>
      <c r="G48" s="71" t="s">
        <v>27</v>
      </c>
      <c r="H48" s="72">
        <f>J48+U48</f>
        <v>9</v>
      </c>
      <c r="J48" s="72">
        <f>SUM(K48:Q48)</f>
        <v>5</v>
      </c>
      <c r="K48" s="135">
        <v>0</v>
      </c>
      <c r="L48" s="135">
        <v>1</v>
      </c>
      <c r="M48" s="135">
        <v>1</v>
      </c>
      <c r="N48" s="135">
        <v>0</v>
      </c>
      <c r="O48" s="135">
        <v>1</v>
      </c>
      <c r="P48" s="135">
        <v>1</v>
      </c>
      <c r="Q48" s="135">
        <v>1</v>
      </c>
      <c r="R48" s="72"/>
      <c r="S48" s="72"/>
      <c r="T48" s="32"/>
      <c r="U48" s="72">
        <f>SUM(V48:AB48)</f>
        <v>4</v>
      </c>
      <c r="V48" s="72">
        <v>1</v>
      </c>
      <c r="W48" s="72">
        <v>0</v>
      </c>
      <c r="X48" s="72">
        <v>1</v>
      </c>
      <c r="Y48" s="72">
        <v>0</v>
      </c>
      <c r="Z48" s="72">
        <v>1</v>
      </c>
      <c r="AA48" s="72">
        <v>1</v>
      </c>
      <c r="AB48" s="72">
        <v>0</v>
      </c>
      <c r="AF48" s="32">
        <f>A51</f>
        <v>4</v>
      </c>
      <c r="AG48" s="102" t="str">
        <f>D51</f>
        <v>ROBERT FISHER, CoCpt</v>
      </c>
      <c r="AH48" s="16">
        <f>G51</f>
        <v>47.333333333333336</v>
      </c>
      <c r="AI48" s="28">
        <f>H51</f>
        <v>12</v>
      </c>
      <c r="AJ48" s="100"/>
      <c r="AK48" s="101"/>
      <c r="AL48" s="27"/>
      <c r="AM48" s="32"/>
    </row>
    <row r="49" spans="1:47" x14ac:dyDescent="0.2">
      <c r="A49" s="32"/>
      <c r="E49" s="67"/>
      <c r="F49" s="68"/>
      <c r="G49" s="75" t="s">
        <v>30</v>
      </c>
      <c r="H49" s="76">
        <f>J49+U49</f>
        <v>3</v>
      </c>
      <c r="I49" s="77"/>
      <c r="J49" s="76">
        <f>SUM(K49:Q49)</f>
        <v>1</v>
      </c>
      <c r="K49" s="78">
        <v>1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6"/>
      <c r="S49" s="76"/>
      <c r="T49" s="78"/>
      <c r="U49" s="76">
        <f>SUM(V49:AB49)</f>
        <v>2</v>
      </c>
      <c r="V49" s="76">
        <v>0</v>
      </c>
      <c r="W49" s="76">
        <v>1</v>
      </c>
      <c r="X49" s="76">
        <v>0</v>
      </c>
      <c r="Y49" s="76">
        <v>0</v>
      </c>
      <c r="Z49" s="76">
        <v>0</v>
      </c>
      <c r="AA49" s="76">
        <v>0</v>
      </c>
      <c r="AB49" s="76">
        <v>1</v>
      </c>
      <c r="AF49" s="32">
        <f t="shared" ref="AF49:AF57" si="55">A52</f>
        <v>4</v>
      </c>
      <c r="AG49" s="102" t="str">
        <f t="shared" ref="AG49:AG57" si="56">D52</f>
        <v>CHRIS CLELAND, CoCpt</v>
      </c>
      <c r="AH49" s="16">
        <f t="shared" ref="AH49:AH57" si="57">G52</f>
        <v>41.272727272727273</v>
      </c>
      <c r="AI49" s="28">
        <f t="shared" ref="AI49:AI57" si="58">H52</f>
        <v>11</v>
      </c>
      <c r="AJ49" s="100"/>
      <c r="AK49" s="101"/>
      <c r="AL49" s="27"/>
      <c r="AM49" s="32"/>
    </row>
    <row r="50" spans="1:47" x14ac:dyDescent="0.2">
      <c r="A50" s="79">
        <v>4</v>
      </c>
      <c r="B50" s="103"/>
      <c r="C50" s="103"/>
      <c r="D50" s="104"/>
      <c r="E50" s="105"/>
      <c r="F50" s="106"/>
      <c r="G50" s="105"/>
      <c r="H50" s="107"/>
      <c r="I50" s="108"/>
      <c r="J50" s="107">
        <f>COUNT(K50:S50)</f>
        <v>1</v>
      </c>
      <c r="K50" s="107"/>
      <c r="L50" s="134" t="s">
        <v>62</v>
      </c>
      <c r="M50" s="107"/>
      <c r="N50" s="107"/>
      <c r="O50" s="107">
        <v>42</v>
      </c>
      <c r="P50" s="107"/>
      <c r="Q50" s="107"/>
      <c r="R50" s="107"/>
      <c r="S50" s="107"/>
      <c r="T50" s="109">
        <v>4</v>
      </c>
      <c r="U50" s="107">
        <f>COUNT(V50:AD50)</f>
        <v>0</v>
      </c>
      <c r="V50" s="107"/>
      <c r="W50" s="134" t="s">
        <v>62</v>
      </c>
      <c r="X50" s="107"/>
      <c r="Y50" s="107"/>
      <c r="Z50" s="107"/>
      <c r="AA50" s="107"/>
      <c r="AB50" s="107"/>
      <c r="AC50" s="107"/>
      <c r="AD50" s="107"/>
      <c r="AF50" s="32">
        <f t="shared" si="55"/>
        <v>4</v>
      </c>
      <c r="AG50" s="102" t="str">
        <f t="shared" si="56"/>
        <v>JOEL WAGNER</v>
      </c>
      <c r="AH50" s="16">
        <f t="shared" si="57"/>
        <v>45.916666666666664</v>
      </c>
      <c r="AI50" s="28">
        <f t="shared" si="58"/>
        <v>12</v>
      </c>
      <c r="AJ50" s="29"/>
      <c r="AK50" s="57"/>
      <c r="AL50" s="29"/>
      <c r="AM50" s="18"/>
    </row>
    <row r="51" spans="1:47" x14ac:dyDescent="0.2">
      <c r="A51" s="109">
        <f>A50</f>
        <v>4</v>
      </c>
      <c r="B51" s="110" t="s">
        <v>83</v>
      </c>
      <c r="C51" s="110" t="s">
        <v>84</v>
      </c>
      <c r="D51" s="104" t="s">
        <v>85</v>
      </c>
      <c r="E51" s="105">
        <v>46.6</v>
      </c>
      <c r="F51" s="111">
        <v>10</v>
      </c>
      <c r="G51" s="105">
        <f t="shared" ref="G51:G61" si="59">(SUM(K51:S51)+ SUM(V51:AD51))/H51</f>
        <v>47.333333333333336</v>
      </c>
      <c r="H51" s="107">
        <f t="shared" ref="H51:H60" si="60">J51+U51</f>
        <v>12</v>
      </c>
      <c r="I51" s="112">
        <f t="shared" ref="I51:I61" si="61">G51-E51</f>
        <v>0.73333333333333428</v>
      </c>
      <c r="J51" s="107">
        <f t="shared" ref="J51:J57" si="62">COUNT(K51:S51)</f>
        <v>6</v>
      </c>
      <c r="K51" s="107">
        <v>48</v>
      </c>
      <c r="L51" s="107"/>
      <c r="M51" s="107">
        <v>45</v>
      </c>
      <c r="N51" s="107"/>
      <c r="O51" s="107">
        <v>48</v>
      </c>
      <c r="P51" s="107">
        <v>46</v>
      </c>
      <c r="Q51" s="107">
        <v>50</v>
      </c>
      <c r="R51" s="107">
        <v>48</v>
      </c>
      <c r="S51" s="107"/>
      <c r="T51" s="107">
        <v>4</v>
      </c>
      <c r="U51" s="107">
        <f t="shared" ref="U51:U57" si="63">COUNT(V51:AD51)</f>
        <v>6</v>
      </c>
      <c r="V51" s="107">
        <v>49</v>
      </c>
      <c r="W51" s="107"/>
      <c r="X51" s="107">
        <v>44</v>
      </c>
      <c r="Y51" s="107">
        <v>48</v>
      </c>
      <c r="Z51" s="107">
        <v>45</v>
      </c>
      <c r="AA51" s="107">
        <v>47</v>
      </c>
      <c r="AB51" s="107">
        <v>50</v>
      </c>
      <c r="AC51" s="107"/>
      <c r="AD51" s="107"/>
      <c r="AF51" s="32">
        <f t="shared" si="55"/>
        <v>4</v>
      </c>
      <c r="AG51" s="102" t="str">
        <f t="shared" si="56"/>
        <v>ROBBIE RAINVILLE</v>
      </c>
      <c r="AH51" s="16">
        <f t="shared" si="57"/>
        <v>40.81818181818182</v>
      </c>
      <c r="AI51" s="28">
        <f t="shared" si="58"/>
        <v>11</v>
      </c>
      <c r="AJ51" s="32"/>
      <c r="AK51" s="45"/>
      <c r="AL51" s="27"/>
      <c r="AM51" s="18"/>
    </row>
    <row r="52" spans="1:47" x14ac:dyDescent="0.2">
      <c r="A52" s="109">
        <f t="shared" ref="A52:A60" si="64">A51</f>
        <v>4</v>
      </c>
      <c r="B52" s="113" t="str">
        <f t="shared" ref="B52:B61" si="65">B51</f>
        <v>ROCKVILLE</v>
      </c>
      <c r="C52" s="113" t="str">
        <f t="shared" ref="C52:C61" si="66">C51</f>
        <v>CLAY DAWGS</v>
      </c>
      <c r="D52" s="104" t="s">
        <v>86</v>
      </c>
      <c r="E52" s="105">
        <v>36.6</v>
      </c>
      <c r="F52" s="111">
        <v>5</v>
      </c>
      <c r="G52" s="105">
        <f t="shared" si="59"/>
        <v>41.272727272727273</v>
      </c>
      <c r="H52" s="107">
        <f t="shared" si="60"/>
        <v>11</v>
      </c>
      <c r="I52" s="112">
        <f t="shared" si="61"/>
        <v>4.672727272727272</v>
      </c>
      <c r="J52" s="107">
        <f t="shared" si="62"/>
        <v>5</v>
      </c>
      <c r="K52" s="107"/>
      <c r="L52" s="107"/>
      <c r="M52" s="107">
        <v>37</v>
      </c>
      <c r="N52" s="107">
        <v>42</v>
      </c>
      <c r="O52" s="107">
        <v>41</v>
      </c>
      <c r="P52" s="107">
        <v>42</v>
      </c>
      <c r="Q52" s="107">
        <v>40</v>
      </c>
      <c r="R52" s="107"/>
      <c r="S52" s="107"/>
      <c r="T52" s="107">
        <v>4</v>
      </c>
      <c r="U52" s="107">
        <f t="shared" si="63"/>
        <v>6</v>
      </c>
      <c r="V52" s="107">
        <v>40</v>
      </c>
      <c r="W52" s="107"/>
      <c r="X52" s="107">
        <v>40</v>
      </c>
      <c r="Y52" s="107">
        <v>39</v>
      </c>
      <c r="Z52" s="107">
        <v>43</v>
      </c>
      <c r="AA52" s="107">
        <v>46</v>
      </c>
      <c r="AB52" s="107">
        <v>44</v>
      </c>
      <c r="AC52" s="107"/>
      <c r="AD52" s="107"/>
      <c r="AF52" s="32">
        <f t="shared" si="55"/>
        <v>4</v>
      </c>
      <c r="AG52" s="102" t="str">
        <f t="shared" si="56"/>
        <v>RICK HOWE</v>
      </c>
      <c r="AH52" s="16">
        <f t="shared" si="57"/>
        <v>41.333333333333336</v>
      </c>
      <c r="AI52" s="28">
        <f t="shared" si="58"/>
        <v>12</v>
      </c>
      <c r="AK52" s="57"/>
      <c r="AL52" s="27"/>
      <c r="AM52" s="18"/>
    </row>
    <row r="53" spans="1:47" x14ac:dyDescent="0.2">
      <c r="A53" s="109">
        <f t="shared" si="64"/>
        <v>4</v>
      </c>
      <c r="B53" s="113" t="str">
        <f t="shared" si="65"/>
        <v>ROCKVILLE</v>
      </c>
      <c r="C53" s="113" t="str">
        <f t="shared" si="66"/>
        <v>CLAY DAWGS</v>
      </c>
      <c r="D53" s="104" t="s">
        <v>87</v>
      </c>
      <c r="E53" s="105">
        <v>43.726999999999997</v>
      </c>
      <c r="F53" s="111">
        <v>11</v>
      </c>
      <c r="G53" s="105">
        <f t="shared" si="59"/>
        <v>45.916666666666664</v>
      </c>
      <c r="H53" s="107">
        <f t="shared" si="60"/>
        <v>12</v>
      </c>
      <c r="I53" s="112">
        <f t="shared" si="61"/>
        <v>2.1896666666666675</v>
      </c>
      <c r="J53" s="107">
        <f t="shared" si="62"/>
        <v>5</v>
      </c>
      <c r="K53" s="107">
        <v>49</v>
      </c>
      <c r="L53" s="107"/>
      <c r="M53" s="107">
        <v>46</v>
      </c>
      <c r="N53" s="107">
        <v>43</v>
      </c>
      <c r="O53" s="107"/>
      <c r="P53" s="107">
        <v>44</v>
      </c>
      <c r="Q53" s="107">
        <v>43</v>
      </c>
      <c r="R53" s="107"/>
      <c r="S53" s="107"/>
      <c r="T53" s="107">
        <v>4</v>
      </c>
      <c r="U53" s="107">
        <f t="shared" si="63"/>
        <v>7</v>
      </c>
      <c r="V53" s="107">
        <v>48</v>
      </c>
      <c r="W53" s="107"/>
      <c r="X53" s="107">
        <v>45</v>
      </c>
      <c r="Y53" s="107">
        <v>42</v>
      </c>
      <c r="Z53" s="107">
        <v>48</v>
      </c>
      <c r="AA53" s="107">
        <v>48</v>
      </c>
      <c r="AB53" s="107">
        <v>47</v>
      </c>
      <c r="AC53" s="107">
        <v>48</v>
      </c>
      <c r="AD53" s="107"/>
      <c r="AF53" s="32">
        <f t="shared" si="55"/>
        <v>4</v>
      </c>
      <c r="AG53" s="102" t="str">
        <f t="shared" si="56"/>
        <v>RONNEY ROY</v>
      </c>
      <c r="AH53" s="16">
        <f t="shared" si="57"/>
        <v>43.5</v>
      </c>
      <c r="AI53" s="28">
        <f t="shared" si="58"/>
        <v>2</v>
      </c>
      <c r="AJ53" s="14"/>
      <c r="AK53" s="58"/>
      <c r="AL53" s="18"/>
      <c r="AM53" s="18"/>
    </row>
    <row r="54" spans="1:47" x14ac:dyDescent="0.2">
      <c r="A54" s="109">
        <f t="shared" si="64"/>
        <v>4</v>
      </c>
      <c r="B54" s="113" t="str">
        <f t="shared" si="65"/>
        <v>ROCKVILLE</v>
      </c>
      <c r="C54" s="113" t="str">
        <f t="shared" si="66"/>
        <v>CLAY DAWGS</v>
      </c>
      <c r="D54" s="104" t="s">
        <v>88</v>
      </c>
      <c r="E54" s="105">
        <v>42.25</v>
      </c>
      <c r="F54" s="111">
        <v>12</v>
      </c>
      <c r="G54" s="105">
        <f t="shared" si="59"/>
        <v>40.81818181818182</v>
      </c>
      <c r="H54" s="107">
        <f t="shared" si="60"/>
        <v>11</v>
      </c>
      <c r="I54" s="112">
        <f t="shared" si="61"/>
        <v>-1.4318181818181799</v>
      </c>
      <c r="J54" s="107">
        <f t="shared" si="62"/>
        <v>5</v>
      </c>
      <c r="K54" s="107">
        <v>43</v>
      </c>
      <c r="L54" s="107"/>
      <c r="M54" s="107">
        <v>37</v>
      </c>
      <c r="N54" s="107">
        <v>40</v>
      </c>
      <c r="O54" s="107"/>
      <c r="P54" s="107">
        <v>40</v>
      </c>
      <c r="Q54" s="107">
        <v>42</v>
      </c>
      <c r="R54" s="107"/>
      <c r="S54" s="107"/>
      <c r="T54" s="107">
        <v>4</v>
      </c>
      <c r="U54" s="107">
        <f t="shared" si="63"/>
        <v>6</v>
      </c>
      <c r="V54" s="107">
        <v>45</v>
      </c>
      <c r="W54" s="107"/>
      <c r="X54" s="107">
        <v>33</v>
      </c>
      <c r="Y54" s="107">
        <v>36</v>
      </c>
      <c r="Z54" s="107">
        <v>43</v>
      </c>
      <c r="AA54" s="107">
        <v>44</v>
      </c>
      <c r="AB54" s="107">
        <v>46</v>
      </c>
      <c r="AC54" s="107"/>
      <c r="AD54" s="107"/>
      <c r="AF54" s="32">
        <f t="shared" si="55"/>
        <v>4</v>
      </c>
      <c r="AG54" s="102" t="str">
        <f t="shared" si="56"/>
        <v>DAVID ROY</v>
      </c>
      <c r="AH54" s="16">
        <f t="shared" si="57"/>
        <v>32</v>
      </c>
      <c r="AI54" s="28">
        <f t="shared" si="58"/>
        <v>1</v>
      </c>
      <c r="AJ54" s="114"/>
      <c r="AL54" s="18"/>
      <c r="AM54" s="18"/>
    </row>
    <row r="55" spans="1:47" x14ac:dyDescent="0.2">
      <c r="A55" s="109">
        <f t="shared" si="64"/>
        <v>4</v>
      </c>
      <c r="B55" s="113" t="str">
        <f t="shared" si="65"/>
        <v>ROCKVILLE</v>
      </c>
      <c r="C55" s="113" t="str">
        <f t="shared" si="66"/>
        <v>CLAY DAWGS</v>
      </c>
      <c r="D55" s="104" t="s">
        <v>89</v>
      </c>
      <c r="E55" s="105">
        <v>39.75</v>
      </c>
      <c r="F55" s="115">
        <v>12</v>
      </c>
      <c r="G55" s="105">
        <f t="shared" si="59"/>
        <v>41.333333333333336</v>
      </c>
      <c r="H55" s="107">
        <f t="shared" si="60"/>
        <v>12</v>
      </c>
      <c r="I55" s="112">
        <f t="shared" si="61"/>
        <v>1.5833333333333357</v>
      </c>
      <c r="J55" s="107">
        <f t="shared" si="62"/>
        <v>6</v>
      </c>
      <c r="K55" s="107">
        <v>44</v>
      </c>
      <c r="L55" s="107"/>
      <c r="M55" s="107">
        <v>38</v>
      </c>
      <c r="N55" s="107">
        <v>42</v>
      </c>
      <c r="O55" s="107">
        <v>43</v>
      </c>
      <c r="P55" s="107">
        <v>44</v>
      </c>
      <c r="Q55" s="107">
        <v>40</v>
      </c>
      <c r="R55" s="107"/>
      <c r="S55" s="107"/>
      <c r="T55" s="107">
        <v>4</v>
      </c>
      <c r="U55" s="107">
        <f t="shared" si="63"/>
        <v>6</v>
      </c>
      <c r="V55" s="107">
        <v>36</v>
      </c>
      <c r="W55" s="107"/>
      <c r="X55" s="107">
        <v>43</v>
      </c>
      <c r="Y55" s="107">
        <v>41</v>
      </c>
      <c r="Z55" s="107">
        <v>46</v>
      </c>
      <c r="AA55" s="107">
        <v>37</v>
      </c>
      <c r="AB55" s="107">
        <v>42</v>
      </c>
      <c r="AC55" s="107"/>
      <c r="AD55" s="107"/>
      <c r="AF55" s="32">
        <f t="shared" si="55"/>
        <v>4</v>
      </c>
      <c r="AG55" s="102" t="str">
        <f t="shared" si="56"/>
        <v>DYLAN ROY</v>
      </c>
      <c r="AH55" s="16" t="e">
        <f t="shared" si="57"/>
        <v>#DIV/0!</v>
      </c>
      <c r="AI55" s="28">
        <f t="shared" si="58"/>
        <v>0</v>
      </c>
      <c r="AJ55" s="114"/>
      <c r="AL55" s="18"/>
      <c r="AM55" s="18"/>
    </row>
    <row r="56" spans="1:47" x14ac:dyDescent="0.2">
      <c r="A56" s="109">
        <f t="shared" si="64"/>
        <v>4</v>
      </c>
      <c r="B56" s="113" t="str">
        <f t="shared" si="65"/>
        <v>ROCKVILLE</v>
      </c>
      <c r="C56" s="113" t="str">
        <f t="shared" si="66"/>
        <v>CLAY DAWGS</v>
      </c>
      <c r="D56" s="104" t="s">
        <v>90</v>
      </c>
      <c r="E56" s="105">
        <v>46</v>
      </c>
      <c r="F56" s="115" t="s">
        <v>48</v>
      </c>
      <c r="G56" s="105">
        <f t="shared" si="59"/>
        <v>43.5</v>
      </c>
      <c r="H56" s="107">
        <f t="shared" si="60"/>
        <v>2</v>
      </c>
      <c r="I56" s="112">
        <f t="shared" si="61"/>
        <v>-2.5</v>
      </c>
      <c r="J56" s="107">
        <f t="shared" si="62"/>
        <v>2</v>
      </c>
      <c r="K56" s="107">
        <v>49</v>
      </c>
      <c r="L56" s="107"/>
      <c r="M56" s="107"/>
      <c r="N56" s="107"/>
      <c r="O56" s="107">
        <v>38</v>
      </c>
      <c r="P56" s="107"/>
      <c r="Q56" s="107"/>
      <c r="R56" s="107"/>
      <c r="S56" s="107"/>
      <c r="T56" s="107">
        <v>4</v>
      </c>
      <c r="U56" s="107">
        <f t="shared" si="63"/>
        <v>0</v>
      </c>
      <c r="V56" s="107"/>
      <c r="W56" s="107"/>
      <c r="X56" s="107"/>
      <c r="Y56" s="107"/>
      <c r="Z56" s="107"/>
      <c r="AA56" s="107"/>
      <c r="AB56" s="107"/>
      <c r="AC56" s="107"/>
      <c r="AD56" s="107"/>
      <c r="AF56" s="32">
        <f t="shared" si="55"/>
        <v>4</v>
      </c>
      <c r="AG56" s="102" t="str">
        <f t="shared" si="56"/>
        <v>n09</v>
      </c>
      <c r="AH56" s="16" t="e">
        <f t="shared" si="57"/>
        <v>#DIV/0!</v>
      </c>
      <c r="AI56" s="28">
        <f t="shared" si="58"/>
        <v>0</v>
      </c>
      <c r="AJ56" s="114"/>
      <c r="AL56" s="18"/>
      <c r="AM56" s="18"/>
    </row>
    <row r="57" spans="1:47" x14ac:dyDescent="0.2">
      <c r="A57" s="109">
        <f t="shared" si="64"/>
        <v>4</v>
      </c>
      <c r="B57" s="113" t="str">
        <f t="shared" si="65"/>
        <v>ROCKVILLE</v>
      </c>
      <c r="C57" s="113" t="str">
        <f t="shared" si="66"/>
        <v>CLAY DAWGS</v>
      </c>
      <c r="D57" s="104" t="s">
        <v>91</v>
      </c>
      <c r="E57" s="105">
        <v>41.5</v>
      </c>
      <c r="F57" s="115" t="s">
        <v>48</v>
      </c>
      <c r="G57" s="105">
        <f t="shared" si="59"/>
        <v>32</v>
      </c>
      <c r="H57" s="107">
        <f t="shared" si="60"/>
        <v>1</v>
      </c>
      <c r="I57" s="112">
        <f t="shared" si="61"/>
        <v>-9.5</v>
      </c>
      <c r="J57" s="107">
        <f t="shared" si="62"/>
        <v>1</v>
      </c>
      <c r="K57" s="107"/>
      <c r="L57" s="107"/>
      <c r="M57" s="107"/>
      <c r="N57" s="107">
        <v>32</v>
      </c>
      <c r="O57" s="107"/>
      <c r="P57" s="107"/>
      <c r="Q57" s="107"/>
      <c r="R57" s="107"/>
      <c r="S57" s="107"/>
      <c r="T57" s="109">
        <v>4</v>
      </c>
      <c r="U57" s="107">
        <f t="shared" si="63"/>
        <v>0</v>
      </c>
      <c r="V57" s="107"/>
      <c r="W57" s="107"/>
      <c r="X57" s="107"/>
      <c r="Y57" s="107"/>
      <c r="Z57" s="107"/>
      <c r="AA57" s="107"/>
      <c r="AB57" s="107"/>
      <c r="AC57" s="107"/>
      <c r="AD57" s="107"/>
      <c r="AF57" s="32">
        <f t="shared" si="55"/>
        <v>4</v>
      </c>
      <c r="AG57" s="102" t="str">
        <f t="shared" si="56"/>
        <v>n10</v>
      </c>
      <c r="AH57" s="16" t="e">
        <f t="shared" si="57"/>
        <v>#DIV/0!</v>
      </c>
      <c r="AI57" s="28">
        <f t="shared" si="58"/>
        <v>0</v>
      </c>
      <c r="AJ57" s="14"/>
      <c r="AK57" s="57"/>
    </row>
    <row r="58" spans="1:47" x14ac:dyDescent="0.2">
      <c r="A58" s="109">
        <f t="shared" si="64"/>
        <v>4</v>
      </c>
      <c r="B58" s="113" t="str">
        <f t="shared" si="65"/>
        <v>ROCKVILLE</v>
      </c>
      <c r="C58" s="113" t="str">
        <f t="shared" si="66"/>
        <v>CLAY DAWGS</v>
      </c>
      <c r="D58" s="104" t="s">
        <v>92</v>
      </c>
      <c r="E58" s="105">
        <v>31</v>
      </c>
      <c r="F58" s="111" t="s">
        <v>48</v>
      </c>
      <c r="G58" s="105" t="e">
        <f>(SUM(K58:S58)+ SUM(V58:AD58))/H58</f>
        <v>#DIV/0!</v>
      </c>
      <c r="H58" s="107">
        <f t="shared" si="60"/>
        <v>0</v>
      </c>
      <c r="I58" s="112" t="e">
        <f>G58-E58</f>
        <v>#DIV/0!</v>
      </c>
      <c r="J58" s="107">
        <f>COUNT(K58:S58)</f>
        <v>0</v>
      </c>
      <c r="K58" s="107"/>
      <c r="L58" s="107"/>
      <c r="M58" s="107"/>
      <c r="N58" s="107"/>
      <c r="O58" s="107"/>
      <c r="P58" s="107"/>
      <c r="Q58" s="107"/>
      <c r="R58" s="107"/>
      <c r="S58" s="107"/>
      <c r="T58" s="109">
        <v>4</v>
      </c>
      <c r="U58" s="107">
        <f>COUNT(V58:AD58)</f>
        <v>0</v>
      </c>
      <c r="V58" s="107"/>
      <c r="W58" s="107"/>
      <c r="X58" s="107"/>
      <c r="Y58" s="107"/>
      <c r="Z58" s="107"/>
      <c r="AA58" s="107"/>
      <c r="AB58" s="107"/>
      <c r="AC58" s="107"/>
      <c r="AD58" s="107"/>
      <c r="AF58" s="32">
        <f>A66</f>
        <v>5</v>
      </c>
      <c r="AG58" s="57" t="str">
        <f>D66</f>
        <v>MICHAEL BERTORELLI</v>
      </c>
      <c r="AH58" s="16">
        <f>G66</f>
        <v>46.555555555555557</v>
      </c>
      <c r="AI58" s="28">
        <f>H66</f>
        <v>9</v>
      </c>
      <c r="AJ58" s="14"/>
      <c r="AK58" s="57"/>
    </row>
    <row r="59" spans="1:47" x14ac:dyDescent="0.2">
      <c r="A59" s="109">
        <f t="shared" si="64"/>
        <v>4</v>
      </c>
      <c r="B59" s="113" t="str">
        <f t="shared" si="65"/>
        <v>ROCKVILLE</v>
      </c>
      <c r="C59" s="113" t="str">
        <f t="shared" si="66"/>
        <v>CLAY DAWGS</v>
      </c>
      <c r="D59" s="104" t="s">
        <v>33</v>
      </c>
      <c r="E59" s="105"/>
      <c r="F59" s="111"/>
      <c r="G59" s="105" t="e">
        <f>(SUM(K59:S59)+ SUM(V59:AD59))/H59</f>
        <v>#DIV/0!</v>
      </c>
      <c r="H59" s="107">
        <f t="shared" si="60"/>
        <v>0</v>
      </c>
      <c r="I59" s="112" t="e">
        <f>G59-E59</f>
        <v>#DIV/0!</v>
      </c>
      <c r="J59" s="107">
        <f>COUNT(K59:S59)</f>
        <v>0</v>
      </c>
      <c r="K59" s="107"/>
      <c r="L59" s="107"/>
      <c r="M59" s="107"/>
      <c r="N59" s="107"/>
      <c r="O59" s="107"/>
      <c r="P59" s="107"/>
      <c r="Q59" s="107"/>
      <c r="R59" s="107"/>
      <c r="S59" s="107"/>
      <c r="T59" s="109">
        <v>4</v>
      </c>
      <c r="U59" s="107">
        <f>COUNT(V59:AD59)</f>
        <v>0</v>
      </c>
      <c r="V59" s="107"/>
      <c r="W59" s="107"/>
      <c r="X59" s="107"/>
      <c r="Y59" s="107"/>
      <c r="Z59" s="107"/>
      <c r="AA59" s="107"/>
      <c r="AB59" s="107"/>
      <c r="AC59" s="107"/>
      <c r="AD59" s="107"/>
      <c r="AF59" s="32">
        <f t="shared" ref="AF59:AF67" si="67">A67</f>
        <v>5</v>
      </c>
      <c r="AG59" s="57" t="str">
        <f t="shared" ref="AG59:AG67" si="68">D67</f>
        <v>PATRICK LUFT</v>
      </c>
      <c r="AH59" s="16">
        <f t="shared" ref="AH59:AH67" si="69">G67</f>
        <v>44.909090909090907</v>
      </c>
      <c r="AI59" s="28">
        <f t="shared" ref="AI59:AI67" si="70">H67</f>
        <v>11</v>
      </c>
      <c r="AJ59" s="14"/>
      <c r="AN59" s="18"/>
    </row>
    <row r="60" spans="1:47" x14ac:dyDescent="0.2">
      <c r="A60" s="109">
        <f t="shared" si="64"/>
        <v>4</v>
      </c>
      <c r="B60" s="113" t="str">
        <f t="shared" si="65"/>
        <v>ROCKVILLE</v>
      </c>
      <c r="C60" s="113" t="str">
        <f t="shared" si="66"/>
        <v>CLAY DAWGS</v>
      </c>
      <c r="D60" s="104" t="s">
        <v>29</v>
      </c>
      <c r="E60" s="105"/>
      <c r="F60" s="111"/>
      <c r="G60" s="105" t="e">
        <f>(SUM(K60:S60)+ SUM(V60:AD60))/H60</f>
        <v>#DIV/0!</v>
      </c>
      <c r="H60" s="107">
        <f t="shared" si="60"/>
        <v>0</v>
      </c>
      <c r="I60" s="112" t="e">
        <f>G60-E60</f>
        <v>#DIV/0!</v>
      </c>
      <c r="J60" s="107">
        <f>COUNT(K60:S60)</f>
        <v>0</v>
      </c>
      <c r="K60" s="107"/>
      <c r="L60" s="107"/>
      <c r="M60" s="107"/>
      <c r="N60" s="107"/>
      <c r="O60" s="107"/>
      <c r="P60" s="107"/>
      <c r="Q60" s="107"/>
      <c r="R60" s="107"/>
      <c r="S60" s="107"/>
      <c r="T60" s="109">
        <v>4</v>
      </c>
      <c r="U60" s="107">
        <f>COUNT(V60:AD60)</f>
        <v>0</v>
      </c>
      <c r="V60" s="107"/>
      <c r="W60" s="107"/>
      <c r="X60" s="107"/>
      <c r="Y60" s="107"/>
      <c r="Z60" s="107"/>
      <c r="AA60" s="107"/>
      <c r="AB60" s="107"/>
      <c r="AC60" s="107"/>
      <c r="AD60" s="107"/>
      <c r="AF60" s="32">
        <f t="shared" si="67"/>
        <v>5</v>
      </c>
      <c r="AG60" s="57" t="str">
        <f t="shared" si="68"/>
        <v>CHARLIE CIPRIANO</v>
      </c>
      <c r="AH60" s="16">
        <f t="shared" si="69"/>
        <v>42.142857142857146</v>
      </c>
      <c r="AI60" s="28">
        <f t="shared" si="70"/>
        <v>7</v>
      </c>
      <c r="AJ60" s="14"/>
    </row>
    <row r="61" spans="1:47" x14ac:dyDescent="0.2">
      <c r="A61" s="32"/>
      <c r="B61" s="57" t="str">
        <f t="shared" si="65"/>
        <v>ROCKVILLE</v>
      </c>
      <c r="C61" s="57" t="str">
        <f t="shared" si="66"/>
        <v>CLAY DAWGS</v>
      </c>
      <c r="D61" s="18" t="s">
        <v>15</v>
      </c>
      <c r="E61" s="27">
        <f>SUM(LARGE(E50:E60,{1,2,3,4,5}))</f>
        <v>220.077</v>
      </c>
      <c r="F61" s="60"/>
      <c r="G61" s="27">
        <f t="shared" si="59"/>
        <v>215.25</v>
      </c>
      <c r="H61" s="32">
        <f>J62+U62</f>
        <v>12</v>
      </c>
      <c r="I61" s="61">
        <f t="shared" si="61"/>
        <v>-4.8269999999999982</v>
      </c>
      <c r="J61" s="18">
        <f>SUM(J50:J59)</f>
        <v>31</v>
      </c>
      <c r="K61" s="32">
        <f>SUM(K50:K60)</f>
        <v>233</v>
      </c>
      <c r="L61" s="32">
        <f t="shared" ref="L61:Q61" si="71">SUM(L50:L60)</f>
        <v>0</v>
      </c>
      <c r="M61" s="32">
        <f t="shared" si="71"/>
        <v>203</v>
      </c>
      <c r="N61" s="32">
        <f t="shared" si="71"/>
        <v>199</v>
      </c>
      <c r="O61" s="32">
        <f t="shared" si="71"/>
        <v>212</v>
      </c>
      <c r="P61" s="32">
        <f t="shared" si="71"/>
        <v>216</v>
      </c>
      <c r="Q61" s="32">
        <f t="shared" si="71"/>
        <v>215</v>
      </c>
      <c r="R61" s="18"/>
      <c r="S61" s="18"/>
      <c r="T61" s="32">
        <v>4</v>
      </c>
      <c r="U61" s="18">
        <f>SUM(U50:U59)</f>
        <v>31</v>
      </c>
      <c r="V61" s="32">
        <f t="shared" ref="V61" si="72">SUM(V50:V60)</f>
        <v>218</v>
      </c>
      <c r="W61" s="32">
        <f t="shared" ref="W61:AB61" si="73">SUM(W50:W60)</f>
        <v>0</v>
      </c>
      <c r="X61" s="32">
        <f t="shared" si="73"/>
        <v>205</v>
      </c>
      <c r="Y61" s="32">
        <f t="shared" si="73"/>
        <v>206</v>
      </c>
      <c r="Z61" s="32">
        <f t="shared" si="73"/>
        <v>225</v>
      </c>
      <c r="AA61" s="32">
        <f t="shared" si="73"/>
        <v>222</v>
      </c>
      <c r="AB61" s="32">
        <f t="shared" si="73"/>
        <v>229</v>
      </c>
      <c r="AF61" s="32">
        <f t="shared" si="67"/>
        <v>5</v>
      </c>
      <c r="AG61" s="57" t="str">
        <f t="shared" si="68"/>
        <v>DICK BURKE</v>
      </c>
      <c r="AH61" s="16">
        <f t="shared" si="69"/>
        <v>42.444444444444443</v>
      </c>
      <c r="AI61" s="28">
        <f t="shared" si="70"/>
        <v>9</v>
      </c>
      <c r="AJ61" s="14"/>
      <c r="AO61" s="32"/>
      <c r="AP61" s="32"/>
      <c r="AQ61" s="32"/>
      <c r="AR61" s="18"/>
      <c r="AS61" s="18"/>
      <c r="AU61" s="18"/>
    </row>
    <row r="62" spans="1:47" x14ac:dyDescent="0.2">
      <c r="A62" s="32"/>
      <c r="B62" s="66"/>
      <c r="C62" s="66"/>
      <c r="E62" s="18"/>
      <c r="F62" s="68"/>
      <c r="G62" s="27"/>
      <c r="H62" s="18"/>
      <c r="I62" s="61"/>
      <c r="J62" s="32">
        <f>SUM(K62:Q62)</f>
        <v>6</v>
      </c>
      <c r="K62" s="18">
        <f t="shared" ref="K62:Q62" si="74">COUNTIF(K61,"&gt;0")</f>
        <v>1</v>
      </c>
      <c r="L62" s="18">
        <f t="shared" si="74"/>
        <v>0</v>
      </c>
      <c r="M62" s="18">
        <f t="shared" si="74"/>
        <v>1</v>
      </c>
      <c r="N62" s="18">
        <f t="shared" si="74"/>
        <v>1</v>
      </c>
      <c r="O62" s="18">
        <f t="shared" si="74"/>
        <v>1</v>
      </c>
      <c r="P62" s="18">
        <f t="shared" si="74"/>
        <v>1</v>
      </c>
      <c r="Q62" s="18">
        <f t="shared" si="74"/>
        <v>1</v>
      </c>
      <c r="R62" s="18"/>
      <c r="S62" s="18"/>
      <c r="T62" s="32">
        <v>4</v>
      </c>
      <c r="U62" s="32">
        <f>SUM(V62:AB62)</f>
        <v>6</v>
      </c>
      <c r="V62" s="18">
        <f t="shared" ref="V62:AB62" si="75">COUNTIF(V61,"&gt;0")</f>
        <v>1</v>
      </c>
      <c r="W62" s="18">
        <f t="shared" ref="W62" si="76">COUNTIF(W61,"&gt;0")</f>
        <v>0</v>
      </c>
      <c r="X62" s="18">
        <f t="shared" si="75"/>
        <v>1</v>
      </c>
      <c r="Y62" s="18">
        <f t="shared" si="75"/>
        <v>1</v>
      </c>
      <c r="Z62" s="18">
        <f t="shared" si="75"/>
        <v>1</v>
      </c>
      <c r="AA62" s="18">
        <f t="shared" si="75"/>
        <v>1</v>
      </c>
      <c r="AB62" s="18">
        <f t="shared" si="75"/>
        <v>1</v>
      </c>
      <c r="AF62" s="32">
        <f t="shared" si="67"/>
        <v>5</v>
      </c>
      <c r="AG62" s="57" t="str">
        <f t="shared" si="68"/>
        <v>SHAUN NAGLE</v>
      </c>
      <c r="AH62" s="16">
        <f t="shared" si="69"/>
        <v>41.375</v>
      </c>
      <c r="AI62" s="28">
        <f t="shared" si="70"/>
        <v>8</v>
      </c>
      <c r="AJ62" s="14"/>
    </row>
    <row r="63" spans="1:47" x14ac:dyDescent="0.2">
      <c r="A63" s="32"/>
      <c r="D63" s="72"/>
      <c r="E63" s="72"/>
      <c r="F63" s="68"/>
      <c r="G63" s="71" t="s">
        <v>27</v>
      </c>
      <c r="H63" s="72">
        <f>J63+U63</f>
        <v>6</v>
      </c>
      <c r="J63" s="72">
        <f>SUM(K63:Q63)</f>
        <v>2</v>
      </c>
      <c r="K63" s="136">
        <v>1</v>
      </c>
      <c r="L63" s="136">
        <v>0</v>
      </c>
      <c r="M63" s="136">
        <v>0</v>
      </c>
      <c r="N63" s="136">
        <v>0</v>
      </c>
      <c r="O63" s="136">
        <v>0</v>
      </c>
      <c r="P63" s="136">
        <v>1</v>
      </c>
      <c r="Q63" s="136">
        <v>0</v>
      </c>
      <c r="R63" s="72"/>
      <c r="S63" s="72"/>
      <c r="T63" s="32"/>
      <c r="U63" s="72">
        <f>SUM(V63:AB63)</f>
        <v>4</v>
      </c>
      <c r="V63" s="72">
        <v>1</v>
      </c>
      <c r="W63" s="72">
        <v>0</v>
      </c>
      <c r="X63" s="72">
        <v>1</v>
      </c>
      <c r="Y63" s="72">
        <v>0</v>
      </c>
      <c r="Z63" s="72">
        <v>0</v>
      </c>
      <c r="AA63" s="72">
        <v>1</v>
      </c>
      <c r="AB63" s="72">
        <v>1</v>
      </c>
      <c r="AF63" s="32">
        <f t="shared" si="67"/>
        <v>5</v>
      </c>
      <c r="AG63" s="57" t="str">
        <f t="shared" si="68"/>
        <v>JAMES DRAPER</v>
      </c>
      <c r="AH63" s="16">
        <f t="shared" si="69"/>
        <v>42.625</v>
      </c>
      <c r="AI63" s="28">
        <f t="shared" si="70"/>
        <v>8</v>
      </c>
      <c r="AJ63" s="14"/>
    </row>
    <row r="64" spans="1:47" x14ac:dyDescent="0.2">
      <c r="A64" s="32"/>
      <c r="D64" s="76"/>
      <c r="E64" s="76"/>
      <c r="F64" s="68"/>
      <c r="G64" s="75" t="s">
        <v>30</v>
      </c>
      <c r="H64" s="76">
        <f>J64+U64</f>
        <v>6</v>
      </c>
      <c r="I64" s="77"/>
      <c r="J64" s="76">
        <f>SUM(K64:Q64)</f>
        <v>4</v>
      </c>
      <c r="K64" s="78">
        <v>0</v>
      </c>
      <c r="L64" s="78">
        <v>0</v>
      </c>
      <c r="M64" s="78">
        <v>1</v>
      </c>
      <c r="N64" s="78">
        <v>1</v>
      </c>
      <c r="O64" s="78">
        <v>1</v>
      </c>
      <c r="P64" s="78">
        <v>0</v>
      </c>
      <c r="Q64" s="78">
        <v>1</v>
      </c>
      <c r="R64" s="76"/>
      <c r="S64" s="76"/>
      <c r="T64" s="78"/>
      <c r="U64" s="76">
        <f>SUM(V64:AB64)</f>
        <v>2</v>
      </c>
      <c r="V64" s="76">
        <v>0</v>
      </c>
      <c r="W64" s="76">
        <v>0</v>
      </c>
      <c r="X64" s="76">
        <v>0</v>
      </c>
      <c r="Y64" s="76">
        <v>1</v>
      </c>
      <c r="Z64" s="76">
        <v>1</v>
      </c>
      <c r="AA64" s="76">
        <v>0</v>
      </c>
      <c r="AB64" s="76">
        <v>0</v>
      </c>
      <c r="AF64" s="32">
        <f t="shared" si="67"/>
        <v>5</v>
      </c>
      <c r="AG64" s="57" t="str">
        <f t="shared" si="68"/>
        <v>HARRY WHITELEY</v>
      </c>
      <c r="AH64" s="16">
        <f t="shared" si="69"/>
        <v>42</v>
      </c>
      <c r="AI64" s="28">
        <f t="shared" si="70"/>
        <v>1</v>
      </c>
      <c r="AJ64" s="14"/>
    </row>
    <row r="65" spans="1:47" x14ac:dyDescent="0.2">
      <c r="A65" s="79">
        <v>5</v>
      </c>
      <c r="B65" s="35" t="s">
        <v>44</v>
      </c>
      <c r="C65" s="35"/>
      <c r="D65" s="36" t="s">
        <v>44</v>
      </c>
      <c r="E65" s="1"/>
      <c r="F65" s="37"/>
      <c r="G65" s="38"/>
      <c r="H65" s="36"/>
      <c r="I65" s="39"/>
      <c r="J65" s="36">
        <f t="shared" ref="J65:J75" si="77">COUNT(K65:S65)</f>
        <v>0</v>
      </c>
      <c r="K65" s="36"/>
      <c r="L65" s="36"/>
      <c r="M65" s="36"/>
      <c r="N65" s="36"/>
      <c r="O65" s="140" t="s">
        <v>62</v>
      </c>
      <c r="P65" s="36"/>
      <c r="Q65" s="36"/>
      <c r="R65" s="36"/>
      <c r="S65" s="36"/>
      <c r="T65" s="42">
        <v>5</v>
      </c>
      <c r="U65" s="36">
        <f t="shared" ref="U65:U70" si="78">COUNT(V65:AD65)</f>
        <v>0</v>
      </c>
      <c r="V65" s="36"/>
      <c r="W65" s="36"/>
      <c r="X65" s="36" t="s">
        <v>112</v>
      </c>
      <c r="Y65" s="36"/>
      <c r="Z65" s="140" t="s">
        <v>62</v>
      </c>
      <c r="AA65" s="36"/>
      <c r="AB65" s="36"/>
      <c r="AC65" s="36"/>
      <c r="AD65" s="36"/>
      <c r="AF65" s="32">
        <f t="shared" si="67"/>
        <v>5</v>
      </c>
      <c r="AG65" s="57" t="str">
        <f t="shared" si="68"/>
        <v>ROBERT BENNETT</v>
      </c>
      <c r="AH65" s="16">
        <f t="shared" si="69"/>
        <v>40.5</v>
      </c>
      <c r="AI65" s="28">
        <f t="shared" si="70"/>
        <v>2</v>
      </c>
      <c r="AJ65" s="14"/>
    </row>
    <row r="66" spans="1:47" x14ac:dyDescent="0.2">
      <c r="A66" s="42">
        <f>A65</f>
        <v>5</v>
      </c>
      <c r="B66" s="43" t="s">
        <v>93</v>
      </c>
      <c r="C66" s="43" t="s">
        <v>94</v>
      </c>
      <c r="D66" s="43" t="s">
        <v>95</v>
      </c>
      <c r="E66" s="1">
        <v>48.231000000000002</v>
      </c>
      <c r="F66" s="3">
        <v>13</v>
      </c>
      <c r="G66" s="38">
        <f t="shared" ref="G66:G76" si="79">(SUM(K66:S66)+ SUM(V66:AD66))/H66</f>
        <v>46.555555555555557</v>
      </c>
      <c r="H66" s="36">
        <f t="shared" ref="H66:H75" si="80">J66+U66</f>
        <v>9</v>
      </c>
      <c r="I66" s="44">
        <f t="shared" ref="I66:I76" si="81">G66-E66</f>
        <v>-1.6754444444444445</v>
      </c>
      <c r="J66" s="36">
        <f t="shared" si="77"/>
        <v>5</v>
      </c>
      <c r="K66" s="36">
        <v>50</v>
      </c>
      <c r="L66" s="36">
        <v>49</v>
      </c>
      <c r="M66" s="36">
        <v>49</v>
      </c>
      <c r="N66" s="36">
        <v>43</v>
      </c>
      <c r="O66" s="36"/>
      <c r="P66" s="36">
        <v>43</v>
      </c>
      <c r="Q66" s="36"/>
      <c r="R66" s="36"/>
      <c r="S66" s="36"/>
      <c r="T66" s="36">
        <v>5</v>
      </c>
      <c r="U66" s="36">
        <f t="shared" si="78"/>
        <v>4</v>
      </c>
      <c r="V66" s="36"/>
      <c r="W66" s="36">
        <v>47</v>
      </c>
      <c r="X66" s="36"/>
      <c r="Y66" s="36">
        <v>47</v>
      </c>
      <c r="Z66" s="36"/>
      <c r="AA66" s="36">
        <v>47</v>
      </c>
      <c r="AB66" s="36">
        <v>44</v>
      </c>
      <c r="AC66" s="36"/>
      <c r="AD66" s="36"/>
      <c r="AF66" s="32">
        <f t="shared" si="67"/>
        <v>5</v>
      </c>
      <c r="AG66" s="57" t="str">
        <f t="shared" si="68"/>
        <v>n09</v>
      </c>
      <c r="AH66" s="16" t="e">
        <f t="shared" si="69"/>
        <v>#DIV/0!</v>
      </c>
      <c r="AI66" s="28">
        <f t="shared" si="70"/>
        <v>0</v>
      </c>
      <c r="AJ66" s="14"/>
    </row>
    <row r="67" spans="1:47" x14ac:dyDescent="0.2">
      <c r="A67" s="42">
        <f t="shared" ref="A67:A75" si="82">A66</f>
        <v>5</v>
      </c>
      <c r="B67" s="116" t="str">
        <f t="shared" ref="B67:B76" si="83">B66</f>
        <v>MYSTIC</v>
      </c>
      <c r="C67" s="116" t="str">
        <f t="shared" ref="C67:C76" si="84">C66</f>
        <v>MySKEETERS</v>
      </c>
      <c r="D67" s="43" t="s">
        <v>96</v>
      </c>
      <c r="E67" s="1">
        <v>46.384999999999998</v>
      </c>
      <c r="F67" s="2">
        <v>13</v>
      </c>
      <c r="G67" s="38">
        <f t="shared" si="79"/>
        <v>44.909090909090907</v>
      </c>
      <c r="H67" s="36">
        <f t="shared" si="80"/>
        <v>11</v>
      </c>
      <c r="I67" s="44">
        <f t="shared" si="81"/>
        <v>-1.4759090909090915</v>
      </c>
      <c r="J67" s="36">
        <f t="shared" si="77"/>
        <v>6</v>
      </c>
      <c r="K67" s="36">
        <v>44</v>
      </c>
      <c r="L67" s="36">
        <v>49</v>
      </c>
      <c r="M67" s="36">
        <v>43</v>
      </c>
      <c r="N67" s="36">
        <v>47</v>
      </c>
      <c r="O67" s="36"/>
      <c r="P67" s="36">
        <v>45</v>
      </c>
      <c r="Q67" s="36">
        <v>44</v>
      </c>
      <c r="R67" s="36"/>
      <c r="S67" s="36"/>
      <c r="T67" s="36">
        <v>5</v>
      </c>
      <c r="U67" s="36">
        <f t="shared" si="78"/>
        <v>5</v>
      </c>
      <c r="V67" s="36">
        <v>44</v>
      </c>
      <c r="W67" s="36">
        <v>46</v>
      </c>
      <c r="X67" s="36"/>
      <c r="Y67" s="36">
        <v>45</v>
      </c>
      <c r="Z67" s="36"/>
      <c r="AA67" s="36">
        <v>42</v>
      </c>
      <c r="AB67" s="36">
        <v>45</v>
      </c>
      <c r="AC67" s="36"/>
      <c r="AD67" s="36"/>
      <c r="AF67" s="32">
        <f t="shared" si="67"/>
        <v>5</v>
      </c>
      <c r="AG67" s="57" t="str">
        <f t="shared" si="68"/>
        <v>n10</v>
      </c>
      <c r="AH67" s="16" t="e">
        <f t="shared" si="69"/>
        <v>#DIV/0!</v>
      </c>
      <c r="AI67" s="28">
        <f t="shared" si="70"/>
        <v>0</v>
      </c>
      <c r="AJ67" s="14"/>
    </row>
    <row r="68" spans="1:47" x14ac:dyDescent="0.2">
      <c r="A68" s="42">
        <f t="shared" si="82"/>
        <v>5</v>
      </c>
      <c r="B68" s="116" t="str">
        <f t="shared" si="83"/>
        <v>MYSTIC</v>
      </c>
      <c r="C68" s="116" t="str">
        <f t="shared" si="84"/>
        <v>MySKEETERS</v>
      </c>
      <c r="D68" s="43" t="s">
        <v>97</v>
      </c>
      <c r="E68" s="1">
        <v>41.692</v>
      </c>
      <c r="F68" s="3">
        <v>13</v>
      </c>
      <c r="G68" s="38">
        <f t="shared" si="79"/>
        <v>42.142857142857146</v>
      </c>
      <c r="H68" s="36">
        <f t="shared" si="80"/>
        <v>7</v>
      </c>
      <c r="I68" s="44">
        <f t="shared" si="81"/>
        <v>0.45085714285714573</v>
      </c>
      <c r="J68" s="36">
        <f t="shared" si="77"/>
        <v>5</v>
      </c>
      <c r="K68" s="36"/>
      <c r="L68" s="36">
        <v>45</v>
      </c>
      <c r="M68" s="36">
        <v>39</v>
      </c>
      <c r="N68" s="36">
        <v>43</v>
      </c>
      <c r="O68" s="36"/>
      <c r="P68" s="36">
        <v>41</v>
      </c>
      <c r="Q68" s="36">
        <v>44</v>
      </c>
      <c r="R68" s="36"/>
      <c r="S68" s="36"/>
      <c r="T68" s="36">
        <v>5</v>
      </c>
      <c r="U68" s="36">
        <f t="shared" si="78"/>
        <v>2</v>
      </c>
      <c r="V68" s="36">
        <v>40</v>
      </c>
      <c r="W68" s="36"/>
      <c r="X68" s="36"/>
      <c r="Y68" s="36">
        <v>43</v>
      </c>
      <c r="Z68" s="36"/>
      <c r="AA68" s="36"/>
      <c r="AB68" s="36"/>
      <c r="AC68" s="36"/>
      <c r="AD68" s="36"/>
      <c r="AF68" s="32">
        <f>A81</f>
        <v>6</v>
      </c>
      <c r="AG68" s="45" t="str">
        <f>D81</f>
        <v>MATT WEEKLY</v>
      </c>
      <c r="AH68" s="16">
        <f>G81</f>
        <v>45.2</v>
      </c>
      <c r="AI68" s="28">
        <f>H81</f>
        <v>10</v>
      </c>
      <c r="AJ68" s="14"/>
    </row>
    <row r="69" spans="1:47" x14ac:dyDescent="0.2">
      <c r="A69" s="42">
        <f t="shared" si="82"/>
        <v>5</v>
      </c>
      <c r="B69" s="116" t="str">
        <f t="shared" si="83"/>
        <v>MYSTIC</v>
      </c>
      <c r="C69" s="116" t="str">
        <f t="shared" si="84"/>
        <v>MySKEETERS</v>
      </c>
      <c r="D69" s="43" t="s">
        <v>98</v>
      </c>
      <c r="E69" s="1">
        <v>41.25</v>
      </c>
      <c r="F69" s="3">
        <v>12</v>
      </c>
      <c r="G69" s="38">
        <f t="shared" si="79"/>
        <v>42.444444444444443</v>
      </c>
      <c r="H69" s="36">
        <f t="shared" si="80"/>
        <v>9</v>
      </c>
      <c r="I69" s="44">
        <f t="shared" si="81"/>
        <v>1.1944444444444429</v>
      </c>
      <c r="J69" s="36">
        <f t="shared" si="77"/>
        <v>5</v>
      </c>
      <c r="K69" s="36">
        <v>44</v>
      </c>
      <c r="L69" s="36">
        <v>50</v>
      </c>
      <c r="M69" s="36">
        <v>38</v>
      </c>
      <c r="N69" s="36">
        <v>43</v>
      </c>
      <c r="O69" s="36"/>
      <c r="P69" s="36"/>
      <c r="Q69" s="36">
        <v>38</v>
      </c>
      <c r="R69" s="36"/>
      <c r="S69" s="36"/>
      <c r="T69" s="36">
        <v>5</v>
      </c>
      <c r="U69" s="36">
        <f t="shared" si="78"/>
        <v>4</v>
      </c>
      <c r="V69" s="36">
        <v>43</v>
      </c>
      <c r="W69" s="36">
        <v>41</v>
      </c>
      <c r="X69" s="36"/>
      <c r="Y69" s="36">
        <v>43</v>
      </c>
      <c r="Z69" s="36"/>
      <c r="AA69" s="36"/>
      <c r="AB69" s="36">
        <v>42</v>
      </c>
      <c r="AC69" s="36"/>
      <c r="AD69" s="36"/>
      <c r="AF69" s="32">
        <f t="shared" ref="AF69:AF77" si="85">A82</f>
        <v>6</v>
      </c>
      <c r="AG69" s="45" t="str">
        <f t="shared" ref="AG69:AG77" si="86">D82</f>
        <v>DICK KRONK</v>
      </c>
      <c r="AH69" s="16">
        <f t="shared" ref="AH69:AH77" si="87">G82</f>
        <v>42.083333333333336</v>
      </c>
      <c r="AI69" s="28">
        <f t="shared" ref="AI69:AI77" si="88">H82</f>
        <v>12</v>
      </c>
      <c r="AJ69" s="14"/>
    </row>
    <row r="70" spans="1:47" x14ac:dyDescent="0.2">
      <c r="A70" s="42">
        <f t="shared" si="82"/>
        <v>5</v>
      </c>
      <c r="B70" s="116" t="str">
        <f t="shared" si="83"/>
        <v>MYSTIC</v>
      </c>
      <c r="C70" s="116" t="str">
        <f t="shared" si="84"/>
        <v>MySKEETERS</v>
      </c>
      <c r="D70" s="43" t="s">
        <v>111</v>
      </c>
      <c r="E70" s="1">
        <v>39</v>
      </c>
      <c r="F70" s="3" t="s">
        <v>48</v>
      </c>
      <c r="G70" s="38">
        <f t="shared" si="79"/>
        <v>41.375</v>
      </c>
      <c r="H70" s="36">
        <f t="shared" si="80"/>
        <v>8</v>
      </c>
      <c r="I70" s="44">
        <f t="shared" si="81"/>
        <v>2.375</v>
      </c>
      <c r="J70" s="36">
        <f t="shared" si="77"/>
        <v>4</v>
      </c>
      <c r="K70" s="36">
        <v>46</v>
      </c>
      <c r="L70" s="36">
        <v>40</v>
      </c>
      <c r="M70" s="36"/>
      <c r="N70" s="36"/>
      <c r="O70" s="36"/>
      <c r="P70" s="36">
        <v>37</v>
      </c>
      <c r="Q70" s="36">
        <v>42</v>
      </c>
      <c r="R70" s="36"/>
      <c r="S70" s="36"/>
      <c r="T70" s="36">
        <v>5</v>
      </c>
      <c r="U70" s="36">
        <f t="shared" si="78"/>
        <v>4</v>
      </c>
      <c r="V70" s="36">
        <v>39</v>
      </c>
      <c r="W70" s="36">
        <v>39</v>
      </c>
      <c r="X70" s="36"/>
      <c r="Y70" s="36"/>
      <c r="Z70" s="36"/>
      <c r="AA70" s="36">
        <v>43</v>
      </c>
      <c r="AB70" s="36">
        <v>45</v>
      </c>
      <c r="AC70" s="36"/>
      <c r="AD70" s="36"/>
      <c r="AF70" s="32">
        <f t="shared" si="85"/>
        <v>6</v>
      </c>
      <c r="AG70" s="45" t="str">
        <f t="shared" si="86"/>
        <v>ALEX ANTIPOFF</v>
      </c>
      <c r="AH70" s="16">
        <f t="shared" si="87"/>
        <v>41.888888888888886</v>
      </c>
      <c r="AI70" s="28">
        <f t="shared" si="88"/>
        <v>9</v>
      </c>
      <c r="AJ70" s="14"/>
    </row>
    <row r="71" spans="1:47" x14ac:dyDescent="0.2">
      <c r="A71" s="42">
        <f t="shared" si="82"/>
        <v>5</v>
      </c>
      <c r="B71" s="116" t="str">
        <f t="shared" si="83"/>
        <v>MYSTIC</v>
      </c>
      <c r="C71" s="116" t="str">
        <f t="shared" si="84"/>
        <v>MySKEETERS</v>
      </c>
      <c r="D71" s="43" t="s">
        <v>99</v>
      </c>
      <c r="E71" s="39">
        <v>42.5</v>
      </c>
      <c r="F71" s="3" t="s">
        <v>48</v>
      </c>
      <c r="G71" s="38">
        <f>(SUM(K71:S71)+ SUM(V71:AD71))/H71</f>
        <v>42.625</v>
      </c>
      <c r="H71" s="36">
        <f t="shared" si="80"/>
        <v>8</v>
      </c>
      <c r="I71" s="44">
        <f>G71-E71</f>
        <v>0.125</v>
      </c>
      <c r="J71" s="36">
        <f t="shared" si="77"/>
        <v>4</v>
      </c>
      <c r="K71" s="36">
        <v>43</v>
      </c>
      <c r="L71" s="36"/>
      <c r="M71" s="36">
        <v>42</v>
      </c>
      <c r="N71" s="36">
        <v>42</v>
      </c>
      <c r="O71" s="36"/>
      <c r="P71" s="36"/>
      <c r="Q71" s="36">
        <v>42</v>
      </c>
      <c r="R71" s="36"/>
      <c r="S71" s="36"/>
      <c r="T71" s="36">
        <v>5</v>
      </c>
      <c r="U71" s="36">
        <f>COUNT(V71:AD71)</f>
        <v>4</v>
      </c>
      <c r="V71" s="36">
        <v>40</v>
      </c>
      <c r="W71" s="36">
        <v>45</v>
      </c>
      <c r="X71" s="36"/>
      <c r="Y71" s="36">
        <v>45</v>
      </c>
      <c r="Z71" s="36"/>
      <c r="AA71" s="36">
        <v>42</v>
      </c>
      <c r="AB71" s="36"/>
      <c r="AC71" s="36"/>
      <c r="AD71" s="36"/>
      <c r="AF71" s="32">
        <f t="shared" si="85"/>
        <v>6</v>
      </c>
      <c r="AG71" s="45" t="str">
        <f t="shared" si="86"/>
        <v>STEVEN BRENEK</v>
      </c>
      <c r="AH71" s="16">
        <f t="shared" si="87"/>
        <v>41.125</v>
      </c>
      <c r="AI71" s="28">
        <f t="shared" si="88"/>
        <v>8</v>
      </c>
      <c r="AJ71" s="14"/>
    </row>
    <row r="72" spans="1:47" x14ac:dyDescent="0.2">
      <c r="A72" s="42">
        <f t="shared" si="82"/>
        <v>5</v>
      </c>
      <c r="B72" s="116" t="str">
        <f t="shared" si="83"/>
        <v>MYSTIC</v>
      </c>
      <c r="C72" s="116" t="str">
        <f t="shared" si="84"/>
        <v>MySKEETERS</v>
      </c>
      <c r="D72" s="43" t="s">
        <v>100</v>
      </c>
      <c r="E72" s="39">
        <v>40</v>
      </c>
      <c r="F72" s="3" t="s">
        <v>48</v>
      </c>
      <c r="G72" s="38">
        <f>(SUM(K72:S72)+ SUM(V72:AD72))/H72</f>
        <v>42</v>
      </c>
      <c r="H72" s="36">
        <f t="shared" si="80"/>
        <v>1</v>
      </c>
      <c r="I72" s="44">
        <f>G72-E72</f>
        <v>2</v>
      </c>
      <c r="J72" s="36">
        <f t="shared" si="77"/>
        <v>1</v>
      </c>
      <c r="K72" s="36"/>
      <c r="L72" s="36"/>
      <c r="M72" s="36"/>
      <c r="N72" s="36"/>
      <c r="O72" s="36"/>
      <c r="P72" s="36">
        <v>42</v>
      </c>
      <c r="Q72" s="36"/>
      <c r="R72" s="36"/>
      <c r="S72" s="36"/>
      <c r="T72" s="36">
        <v>5</v>
      </c>
      <c r="U72" s="36">
        <f>COUNT(V72:AD72)</f>
        <v>0</v>
      </c>
      <c r="V72" s="36"/>
      <c r="W72" s="36"/>
      <c r="X72" s="36"/>
      <c r="Y72" s="36"/>
      <c r="Z72" s="36"/>
      <c r="AA72" s="36"/>
      <c r="AB72" s="36"/>
      <c r="AC72" s="36"/>
      <c r="AD72" s="36"/>
      <c r="AF72" s="32">
        <f t="shared" si="85"/>
        <v>6</v>
      </c>
      <c r="AG72" s="45" t="str">
        <f t="shared" si="86"/>
        <v>ROSS SANFILIPPO</v>
      </c>
      <c r="AH72" s="16">
        <f t="shared" si="87"/>
        <v>45</v>
      </c>
      <c r="AI72" s="28">
        <f t="shared" si="88"/>
        <v>8</v>
      </c>
      <c r="AJ72" s="14"/>
    </row>
    <row r="73" spans="1:47" x14ac:dyDescent="0.2">
      <c r="A73" s="42">
        <f t="shared" si="82"/>
        <v>5</v>
      </c>
      <c r="B73" s="116" t="str">
        <f t="shared" si="83"/>
        <v>MYSTIC</v>
      </c>
      <c r="C73" s="116" t="str">
        <f t="shared" si="84"/>
        <v>MySKEETERS</v>
      </c>
      <c r="D73" s="43" t="s">
        <v>101</v>
      </c>
      <c r="E73" s="39">
        <v>33.5</v>
      </c>
      <c r="F73" s="3" t="s">
        <v>48</v>
      </c>
      <c r="G73" s="38">
        <f>(SUM(K73:S73)+ SUM(V73:AD73))/H73</f>
        <v>40.5</v>
      </c>
      <c r="H73" s="36">
        <f t="shared" si="80"/>
        <v>2</v>
      </c>
      <c r="I73" s="44">
        <f>G73-E73</f>
        <v>7</v>
      </c>
      <c r="J73" s="36">
        <f t="shared" si="77"/>
        <v>0</v>
      </c>
      <c r="K73" s="36"/>
      <c r="L73" s="36"/>
      <c r="M73" s="36"/>
      <c r="N73" s="36"/>
      <c r="O73" s="36"/>
      <c r="P73" s="36"/>
      <c r="Q73" s="36"/>
      <c r="R73" s="36"/>
      <c r="S73" s="36"/>
      <c r="T73" s="36">
        <v>5</v>
      </c>
      <c r="U73" s="36">
        <f>COUNT(V73:AD73)</f>
        <v>2</v>
      </c>
      <c r="V73" s="36"/>
      <c r="W73" s="36"/>
      <c r="X73" s="36"/>
      <c r="Y73" s="36"/>
      <c r="Z73" s="36"/>
      <c r="AA73" s="36">
        <v>42</v>
      </c>
      <c r="AB73" s="36">
        <v>39</v>
      </c>
      <c r="AC73" s="36"/>
      <c r="AD73" s="36"/>
      <c r="AF73" s="32">
        <f t="shared" si="85"/>
        <v>6</v>
      </c>
      <c r="AG73" s="45" t="str">
        <f t="shared" si="86"/>
        <v>GARY ROGOFF</v>
      </c>
      <c r="AH73" s="16">
        <f t="shared" si="87"/>
        <v>45.363636363636367</v>
      </c>
      <c r="AI73" s="28">
        <f t="shared" si="88"/>
        <v>11</v>
      </c>
      <c r="AJ73" s="14"/>
    </row>
    <row r="74" spans="1:47" x14ac:dyDescent="0.2">
      <c r="A74" s="42">
        <f t="shared" si="82"/>
        <v>5</v>
      </c>
      <c r="B74" s="116" t="str">
        <f t="shared" si="83"/>
        <v>MYSTIC</v>
      </c>
      <c r="C74" s="116" t="str">
        <f t="shared" si="84"/>
        <v>MySKEETERS</v>
      </c>
      <c r="D74" s="43" t="s">
        <v>33</v>
      </c>
      <c r="E74" s="39"/>
      <c r="F74" s="3"/>
      <c r="G74" s="38" t="e">
        <f>(SUM(K74:S74)+ SUM(V74:AD74))/H74</f>
        <v>#DIV/0!</v>
      </c>
      <c r="H74" s="36">
        <f t="shared" si="80"/>
        <v>0</v>
      </c>
      <c r="I74" s="44" t="e">
        <f>G74-E74</f>
        <v>#DIV/0!</v>
      </c>
      <c r="J74" s="36">
        <f t="shared" si="77"/>
        <v>0</v>
      </c>
      <c r="K74" s="36"/>
      <c r="L74" s="36"/>
      <c r="M74" s="36"/>
      <c r="N74" s="36"/>
      <c r="O74" s="36"/>
      <c r="P74" s="36"/>
      <c r="Q74" s="36"/>
      <c r="R74" s="36"/>
      <c r="S74" s="36"/>
      <c r="T74" s="36">
        <v>5</v>
      </c>
      <c r="U74" s="36">
        <f>COUNT(V74:AD74)</f>
        <v>0</v>
      </c>
      <c r="V74" s="36"/>
      <c r="W74" s="36"/>
      <c r="X74" s="36"/>
      <c r="Y74" s="36"/>
      <c r="Z74" s="36"/>
      <c r="AA74" s="36"/>
      <c r="AB74" s="36"/>
      <c r="AC74" s="36"/>
      <c r="AD74" s="36"/>
      <c r="AF74" s="32">
        <f t="shared" si="85"/>
        <v>6</v>
      </c>
      <c r="AG74" s="45" t="str">
        <f t="shared" si="86"/>
        <v>n07</v>
      </c>
      <c r="AH74" s="16" t="e">
        <f t="shared" si="87"/>
        <v>#DIV/0!</v>
      </c>
      <c r="AI74" s="28">
        <f t="shared" si="88"/>
        <v>0</v>
      </c>
      <c r="AJ74" s="14"/>
      <c r="AN74" s="18"/>
    </row>
    <row r="75" spans="1:47" x14ac:dyDescent="0.2">
      <c r="A75" s="42">
        <f t="shared" si="82"/>
        <v>5</v>
      </c>
      <c r="B75" s="116" t="str">
        <f t="shared" si="83"/>
        <v>MYSTIC</v>
      </c>
      <c r="C75" s="116" t="str">
        <f t="shared" si="84"/>
        <v>MySKEETERS</v>
      </c>
      <c r="D75" s="43" t="s">
        <v>29</v>
      </c>
      <c r="E75" s="39"/>
      <c r="F75" s="3"/>
      <c r="G75" s="38" t="e">
        <f>(SUM(K75:S75)+ SUM(V75:AD75))/H75</f>
        <v>#DIV/0!</v>
      </c>
      <c r="H75" s="36">
        <f t="shared" si="80"/>
        <v>0</v>
      </c>
      <c r="I75" s="44" t="e">
        <f>G75-E75</f>
        <v>#DIV/0!</v>
      </c>
      <c r="J75" s="36">
        <f t="shared" si="77"/>
        <v>0</v>
      </c>
      <c r="K75" s="36"/>
      <c r="L75" s="36"/>
      <c r="M75" s="36"/>
      <c r="N75" s="36"/>
      <c r="O75" s="36"/>
      <c r="P75" s="36"/>
      <c r="Q75" s="36"/>
      <c r="R75" s="36"/>
      <c r="S75" s="36"/>
      <c r="T75" s="36">
        <v>5</v>
      </c>
      <c r="U75" s="36">
        <f>COUNT(V75:AD75)</f>
        <v>0</v>
      </c>
      <c r="V75" s="36"/>
      <c r="W75" s="36"/>
      <c r="X75" s="36"/>
      <c r="Y75" s="36"/>
      <c r="Z75" s="36"/>
      <c r="AA75" s="36"/>
      <c r="AB75" s="36"/>
      <c r="AC75" s="36"/>
      <c r="AD75" s="36"/>
      <c r="AF75" s="32">
        <f t="shared" si="85"/>
        <v>6</v>
      </c>
      <c r="AG75" s="45" t="str">
        <f t="shared" si="86"/>
        <v>n08</v>
      </c>
      <c r="AH75" s="16" t="e">
        <f t="shared" si="87"/>
        <v>#DIV/0!</v>
      </c>
      <c r="AI75" s="28">
        <f t="shared" si="88"/>
        <v>0</v>
      </c>
      <c r="AJ75" s="14"/>
    </row>
    <row r="76" spans="1:47" x14ac:dyDescent="0.2">
      <c r="B76" s="53" t="str">
        <f t="shared" si="83"/>
        <v>MYSTIC</v>
      </c>
      <c r="C76" s="53" t="str">
        <f t="shared" si="84"/>
        <v>MySKEETERS</v>
      </c>
      <c r="D76" s="18" t="s">
        <v>15</v>
      </c>
      <c r="E76" s="59">
        <f>SUM(LARGE(E65:E75,{1,2,3,4,5}))</f>
        <v>220.05799999999999</v>
      </c>
      <c r="F76" s="60"/>
      <c r="G76" s="27">
        <f t="shared" si="79"/>
        <v>216.81818181818181</v>
      </c>
      <c r="H76" s="32">
        <f>J77+U77</f>
        <v>11</v>
      </c>
      <c r="I76" s="61">
        <f t="shared" si="81"/>
        <v>-3.2398181818181797</v>
      </c>
      <c r="J76" s="18">
        <f>SUM(J65:J74)</f>
        <v>30</v>
      </c>
      <c r="K76" s="32">
        <f>SUM(K65:K75)</f>
        <v>227</v>
      </c>
      <c r="L76" s="32">
        <f t="shared" ref="L76:Q76" si="89">SUM(L65:L75)</f>
        <v>233</v>
      </c>
      <c r="M76" s="32">
        <f t="shared" si="89"/>
        <v>211</v>
      </c>
      <c r="N76" s="32">
        <f t="shared" si="89"/>
        <v>218</v>
      </c>
      <c r="O76" s="32">
        <f t="shared" si="89"/>
        <v>0</v>
      </c>
      <c r="P76" s="32">
        <f t="shared" si="89"/>
        <v>208</v>
      </c>
      <c r="Q76" s="32">
        <f t="shared" si="89"/>
        <v>210</v>
      </c>
      <c r="R76" s="18"/>
      <c r="S76" s="18"/>
      <c r="T76" s="18">
        <v>5</v>
      </c>
      <c r="U76" s="18">
        <f>SUM(U65:U74)</f>
        <v>25</v>
      </c>
      <c r="V76" s="32">
        <f t="shared" ref="V76:AB76" si="90">SUM(V65:V75)</f>
        <v>206</v>
      </c>
      <c r="W76" s="32">
        <f t="shared" si="90"/>
        <v>218</v>
      </c>
      <c r="X76" s="32">
        <f t="shared" si="90"/>
        <v>0</v>
      </c>
      <c r="Y76" s="32">
        <f t="shared" si="90"/>
        <v>223</v>
      </c>
      <c r="Z76" s="32">
        <f t="shared" si="90"/>
        <v>0</v>
      </c>
      <c r="AA76" s="32">
        <f t="shared" si="90"/>
        <v>216</v>
      </c>
      <c r="AB76" s="32">
        <f t="shared" si="90"/>
        <v>215</v>
      </c>
      <c r="AF76" s="32">
        <f t="shared" si="85"/>
        <v>6</v>
      </c>
      <c r="AG76" s="45" t="str">
        <f t="shared" si="86"/>
        <v>n09</v>
      </c>
      <c r="AH76" s="16" t="e">
        <f t="shared" si="87"/>
        <v>#DIV/0!</v>
      </c>
      <c r="AI76" s="28">
        <f t="shared" si="88"/>
        <v>0</v>
      </c>
      <c r="AJ76" s="14"/>
      <c r="AO76" s="32"/>
      <c r="AP76" s="32"/>
      <c r="AQ76" s="32"/>
      <c r="AR76" s="18"/>
      <c r="AS76" s="18"/>
      <c r="AU76" s="18"/>
    </row>
    <row r="77" spans="1:47" x14ac:dyDescent="0.2">
      <c r="B77" s="66"/>
      <c r="C77" s="66"/>
      <c r="E77" s="67"/>
      <c r="F77" s="68"/>
      <c r="G77" s="27"/>
      <c r="H77" s="18"/>
      <c r="I77" s="61"/>
      <c r="J77" s="32">
        <f>SUM(K77:Q77)</f>
        <v>6</v>
      </c>
      <c r="K77" s="18">
        <f t="shared" ref="K77:Q77" si="91">COUNTIF(K76,"&gt;0")</f>
        <v>1</v>
      </c>
      <c r="L77" s="18">
        <f t="shared" si="91"/>
        <v>1</v>
      </c>
      <c r="M77" s="18">
        <f t="shared" si="91"/>
        <v>1</v>
      </c>
      <c r="N77" s="18">
        <f t="shared" si="91"/>
        <v>1</v>
      </c>
      <c r="O77" s="18">
        <f t="shared" si="91"/>
        <v>0</v>
      </c>
      <c r="P77" s="18">
        <f t="shared" si="91"/>
        <v>1</v>
      </c>
      <c r="Q77" s="18">
        <f t="shared" si="91"/>
        <v>1</v>
      </c>
      <c r="R77" s="18"/>
      <c r="S77" s="18"/>
      <c r="T77" s="18">
        <v>5</v>
      </c>
      <c r="U77" s="32">
        <f>SUM(V77:AB77)</f>
        <v>5</v>
      </c>
      <c r="V77" s="18">
        <f t="shared" ref="V77:AB77" si="92">COUNTIF(V76,"&gt;0")</f>
        <v>1</v>
      </c>
      <c r="W77" s="18">
        <f t="shared" si="92"/>
        <v>1</v>
      </c>
      <c r="X77" s="18">
        <f t="shared" si="92"/>
        <v>0</v>
      </c>
      <c r="Y77" s="18">
        <f t="shared" si="92"/>
        <v>1</v>
      </c>
      <c r="Z77" s="18">
        <f t="shared" si="92"/>
        <v>0</v>
      </c>
      <c r="AA77" s="18">
        <f t="shared" si="92"/>
        <v>1</v>
      </c>
      <c r="AB77" s="18">
        <f t="shared" si="92"/>
        <v>1</v>
      </c>
      <c r="AF77" s="32">
        <f t="shared" si="85"/>
        <v>6</v>
      </c>
      <c r="AG77" s="45" t="str">
        <f t="shared" si="86"/>
        <v>n10</v>
      </c>
      <c r="AH77" s="16" t="e">
        <f t="shared" si="87"/>
        <v>#DIV/0!</v>
      </c>
      <c r="AI77" s="28">
        <f t="shared" si="88"/>
        <v>0</v>
      </c>
      <c r="AJ77" s="14"/>
    </row>
    <row r="78" spans="1:47" x14ac:dyDescent="0.2">
      <c r="A78" s="32"/>
      <c r="E78" s="67"/>
      <c r="F78" s="68"/>
      <c r="G78" s="71" t="s">
        <v>27</v>
      </c>
      <c r="H78" s="72">
        <f>J78+U78</f>
        <v>3</v>
      </c>
      <c r="J78" s="72">
        <f>SUM(K78:Q78)</f>
        <v>2</v>
      </c>
      <c r="K78" s="78">
        <v>0</v>
      </c>
      <c r="L78" s="78">
        <v>1</v>
      </c>
      <c r="M78" s="78">
        <v>0</v>
      </c>
      <c r="N78" s="78">
        <v>1</v>
      </c>
      <c r="O78" s="78">
        <v>0</v>
      </c>
      <c r="P78" s="78">
        <v>0</v>
      </c>
      <c r="Q78" s="78">
        <v>0</v>
      </c>
      <c r="R78" s="72"/>
      <c r="S78" s="72"/>
      <c r="T78" s="32"/>
      <c r="U78" s="72">
        <f>SUM(V78:AB78)</f>
        <v>1</v>
      </c>
      <c r="V78" s="72">
        <v>0</v>
      </c>
      <c r="W78" s="72">
        <v>0</v>
      </c>
      <c r="X78" s="72">
        <v>0</v>
      </c>
      <c r="Y78" s="72">
        <v>1</v>
      </c>
      <c r="Z78" s="72">
        <v>0</v>
      </c>
      <c r="AA78" s="72">
        <v>0</v>
      </c>
      <c r="AB78" s="72">
        <v>0</v>
      </c>
      <c r="AF78" s="32">
        <f>A96</f>
        <v>7</v>
      </c>
      <c r="AG78" s="45" t="str">
        <f>D96</f>
        <v>ED BAXTER</v>
      </c>
      <c r="AH78" s="16">
        <f>G96</f>
        <v>42.545454545454547</v>
      </c>
      <c r="AI78" s="28">
        <f>H96</f>
        <v>11</v>
      </c>
      <c r="AJ78" s="14"/>
    </row>
    <row r="79" spans="1:47" x14ac:dyDescent="0.2">
      <c r="A79" s="32"/>
      <c r="E79" s="67"/>
      <c r="F79" s="68"/>
      <c r="G79" s="75" t="s">
        <v>30</v>
      </c>
      <c r="H79" s="76">
        <f>J79+U79</f>
        <v>9</v>
      </c>
      <c r="I79" s="77"/>
      <c r="J79" s="76">
        <f>SUM(K79:Q79)</f>
        <v>4</v>
      </c>
      <c r="K79" s="78">
        <v>1</v>
      </c>
      <c r="L79" s="78">
        <v>0</v>
      </c>
      <c r="M79" s="78">
        <v>1</v>
      </c>
      <c r="N79" s="78">
        <v>0</v>
      </c>
      <c r="O79" s="78">
        <v>0</v>
      </c>
      <c r="P79" s="78">
        <v>1</v>
      </c>
      <c r="Q79" s="78">
        <v>1</v>
      </c>
      <c r="R79" s="76"/>
      <c r="S79" s="76"/>
      <c r="T79" s="78"/>
      <c r="U79" s="76">
        <f>SUM(V79:AB79)</f>
        <v>5</v>
      </c>
      <c r="V79" s="76">
        <v>1</v>
      </c>
      <c r="W79" s="76">
        <v>1</v>
      </c>
      <c r="X79" s="76">
        <v>1</v>
      </c>
      <c r="Y79" s="76">
        <v>0</v>
      </c>
      <c r="Z79" s="76">
        <v>0</v>
      </c>
      <c r="AA79" s="76">
        <v>1</v>
      </c>
      <c r="AB79" s="76">
        <v>1</v>
      </c>
      <c r="AF79" s="32">
        <f t="shared" ref="AF79:AF87" si="93">A97</f>
        <v>7</v>
      </c>
      <c r="AG79" s="45" t="str">
        <f t="shared" ref="AG79:AG87" si="94">D97</f>
        <v>JOHN HUHN</v>
      </c>
      <c r="AH79" s="16">
        <f t="shared" ref="AH79:AH87" si="95">G97</f>
        <v>45.18181818181818</v>
      </c>
      <c r="AI79" s="28">
        <f t="shared" ref="AI79:AI87" si="96">H97</f>
        <v>11</v>
      </c>
      <c r="AJ79" s="14"/>
    </row>
    <row r="80" spans="1:47" x14ac:dyDescent="0.2">
      <c r="A80" s="79">
        <v>6</v>
      </c>
      <c r="B80" s="80"/>
      <c r="C80" s="80"/>
      <c r="D80" s="81"/>
      <c r="E80" s="5"/>
      <c r="F80" s="82"/>
      <c r="G80" s="83"/>
      <c r="H80" s="81"/>
      <c r="I80" s="84"/>
      <c r="J80" s="81">
        <f t="shared" ref="J80:J86" si="97">COUNT(K80:S80)</f>
        <v>1</v>
      </c>
      <c r="K80" s="85"/>
      <c r="L80" s="85"/>
      <c r="M80" s="85"/>
      <c r="N80" s="85">
        <v>46</v>
      </c>
      <c r="O80" s="85"/>
      <c r="P80" s="139" t="s">
        <v>62</v>
      </c>
      <c r="Q80" s="85"/>
      <c r="R80" s="81"/>
      <c r="S80" s="81"/>
      <c r="T80" s="86">
        <v>6</v>
      </c>
      <c r="U80" s="81">
        <f>COUNT(V80:AD80)</f>
        <v>1</v>
      </c>
      <c r="V80" s="81"/>
      <c r="W80" s="81">
        <v>41</v>
      </c>
      <c r="X80" s="81"/>
      <c r="Y80" s="81"/>
      <c r="Z80" s="81"/>
      <c r="AA80" s="139" t="s">
        <v>62</v>
      </c>
      <c r="AB80" s="81"/>
      <c r="AC80" s="81"/>
      <c r="AD80" s="81"/>
      <c r="AF80" s="32">
        <f t="shared" si="93"/>
        <v>7</v>
      </c>
      <c r="AG80" s="45" t="str">
        <f t="shared" si="94"/>
        <v>BILL ECKHOFF</v>
      </c>
      <c r="AH80" s="16">
        <f t="shared" si="95"/>
        <v>44.81818181818182</v>
      </c>
      <c r="AI80" s="28">
        <f t="shared" si="96"/>
        <v>11</v>
      </c>
      <c r="AJ80" s="14"/>
    </row>
    <row r="81" spans="1:47" x14ac:dyDescent="0.2">
      <c r="A81" s="86">
        <f>A80</f>
        <v>6</v>
      </c>
      <c r="B81" s="4" t="s">
        <v>49</v>
      </c>
      <c r="C81" s="4" t="s">
        <v>50</v>
      </c>
      <c r="D81" s="4" t="s">
        <v>53</v>
      </c>
      <c r="E81" s="5">
        <v>42.817999999999998</v>
      </c>
      <c r="F81" s="6">
        <v>11</v>
      </c>
      <c r="G81" s="83">
        <f t="shared" ref="G81:G86" si="98">(SUM(K81:S81)+ SUM(V81:AD81))/H81</f>
        <v>45.2</v>
      </c>
      <c r="H81" s="81">
        <f>J81+U81</f>
        <v>10</v>
      </c>
      <c r="I81" s="87">
        <f t="shared" ref="I81:I91" si="99">G81-E81</f>
        <v>2.382000000000005</v>
      </c>
      <c r="J81" s="81">
        <f t="shared" si="97"/>
        <v>6</v>
      </c>
      <c r="K81" s="81">
        <v>45</v>
      </c>
      <c r="L81" s="81">
        <v>47</v>
      </c>
      <c r="M81" s="81">
        <v>47</v>
      </c>
      <c r="N81" s="81">
        <v>44</v>
      </c>
      <c r="O81" s="81">
        <v>44</v>
      </c>
      <c r="P81" s="81"/>
      <c r="Q81" s="81">
        <v>49</v>
      </c>
      <c r="R81" s="81"/>
      <c r="S81" s="81"/>
      <c r="T81" s="81">
        <v>6</v>
      </c>
      <c r="U81" s="81">
        <f t="shared" ref="U81:U88" si="100">COUNT(V81:AD81)</f>
        <v>4</v>
      </c>
      <c r="V81" s="81">
        <v>48</v>
      </c>
      <c r="W81" s="81">
        <v>40</v>
      </c>
      <c r="X81" s="81"/>
      <c r="Y81" s="81"/>
      <c r="Z81" s="81">
        <v>45</v>
      </c>
      <c r="AA81" s="141"/>
      <c r="AB81" s="81">
        <v>43</v>
      </c>
      <c r="AC81" s="141"/>
      <c r="AD81" s="81"/>
      <c r="AF81" s="32">
        <f t="shared" si="93"/>
        <v>7</v>
      </c>
      <c r="AG81" s="45" t="str">
        <f t="shared" si="94"/>
        <v>VINNY NADOLNY</v>
      </c>
      <c r="AH81" s="16">
        <f t="shared" si="95"/>
        <v>43</v>
      </c>
      <c r="AI81" s="28">
        <f t="shared" si="96"/>
        <v>1</v>
      </c>
      <c r="AJ81" s="14"/>
    </row>
    <row r="82" spans="1:47" x14ac:dyDescent="0.2">
      <c r="A82" s="86">
        <f t="shared" ref="A82:A90" si="101">A81</f>
        <v>6</v>
      </c>
      <c r="B82" s="4" t="str">
        <f>B81</f>
        <v>QUAKER HILL</v>
      </c>
      <c r="C82" s="4" t="str">
        <f t="shared" ref="C82:C91" si="102">C81</f>
        <v>PFIRE POWER</v>
      </c>
      <c r="D82" s="4" t="s">
        <v>63</v>
      </c>
      <c r="E82" s="5">
        <v>44.726999999999997</v>
      </c>
      <c r="F82" s="6">
        <v>11</v>
      </c>
      <c r="G82" s="83">
        <f t="shared" si="98"/>
        <v>42.083333333333336</v>
      </c>
      <c r="H82" s="81">
        <f>J82+U82</f>
        <v>12</v>
      </c>
      <c r="I82" s="87">
        <f t="shared" si="99"/>
        <v>-2.6436666666666611</v>
      </c>
      <c r="J82" s="81">
        <f t="shared" si="97"/>
        <v>6</v>
      </c>
      <c r="K82" s="81">
        <v>47</v>
      </c>
      <c r="L82" s="81">
        <v>46</v>
      </c>
      <c r="M82" s="81">
        <v>42</v>
      </c>
      <c r="N82" s="81">
        <v>38</v>
      </c>
      <c r="O82" s="81">
        <v>44</v>
      </c>
      <c r="P82" s="81"/>
      <c r="Q82" s="81">
        <v>39</v>
      </c>
      <c r="R82" s="81"/>
      <c r="S82" s="81"/>
      <c r="T82" s="81">
        <v>6</v>
      </c>
      <c r="U82" s="81">
        <f t="shared" si="100"/>
        <v>6</v>
      </c>
      <c r="V82" s="81">
        <v>41</v>
      </c>
      <c r="W82" s="81">
        <v>36</v>
      </c>
      <c r="X82" s="81">
        <v>41</v>
      </c>
      <c r="Y82" s="81">
        <v>44</v>
      </c>
      <c r="Z82" s="81">
        <v>43</v>
      </c>
      <c r="AA82" s="141"/>
      <c r="AB82" s="81">
        <v>44</v>
      </c>
      <c r="AC82" s="141"/>
      <c r="AD82" s="81"/>
      <c r="AF82" s="32">
        <f t="shared" si="93"/>
        <v>7</v>
      </c>
      <c r="AG82" s="45" t="str">
        <f t="shared" si="94"/>
        <v>RICK LAMPRECT</v>
      </c>
      <c r="AH82" s="16">
        <f t="shared" si="95"/>
        <v>38.5</v>
      </c>
      <c r="AI82" s="28">
        <f t="shared" si="96"/>
        <v>4</v>
      </c>
      <c r="AJ82" s="14"/>
    </row>
    <row r="83" spans="1:47" x14ac:dyDescent="0.2">
      <c r="A83" s="86">
        <f t="shared" si="101"/>
        <v>6</v>
      </c>
      <c r="B83" s="4" t="str">
        <f t="shared" ref="B83:B91" si="103">B82</f>
        <v>QUAKER HILL</v>
      </c>
      <c r="C83" s="4" t="str">
        <f t="shared" si="102"/>
        <v>PFIRE POWER</v>
      </c>
      <c r="D83" s="4" t="s">
        <v>54</v>
      </c>
      <c r="E83" s="5">
        <v>40.222000000000001</v>
      </c>
      <c r="F83" s="6">
        <v>9</v>
      </c>
      <c r="G83" s="83">
        <f t="shared" si="98"/>
        <v>41.888888888888886</v>
      </c>
      <c r="H83" s="81">
        <f t="shared" ref="H83:H88" si="104">J83+U83</f>
        <v>9</v>
      </c>
      <c r="I83" s="87">
        <f t="shared" si="99"/>
        <v>1.6668888888888844</v>
      </c>
      <c r="J83" s="81">
        <f t="shared" si="97"/>
        <v>4</v>
      </c>
      <c r="K83" s="81">
        <v>41</v>
      </c>
      <c r="L83" s="81">
        <v>44</v>
      </c>
      <c r="M83" s="81">
        <v>41</v>
      </c>
      <c r="N83" s="81"/>
      <c r="O83" s="81">
        <v>38</v>
      </c>
      <c r="P83" s="81"/>
      <c r="Q83" s="81"/>
      <c r="R83" s="81"/>
      <c r="S83" s="81"/>
      <c r="T83" s="81">
        <v>6</v>
      </c>
      <c r="U83" s="81">
        <f t="shared" si="100"/>
        <v>5</v>
      </c>
      <c r="V83" s="81">
        <v>46</v>
      </c>
      <c r="W83" s="81">
        <v>42</v>
      </c>
      <c r="X83" s="81">
        <v>37</v>
      </c>
      <c r="Y83" s="81">
        <v>47</v>
      </c>
      <c r="Z83" s="81">
        <v>41</v>
      </c>
      <c r="AA83" s="141"/>
      <c r="AB83" s="81"/>
      <c r="AC83" s="141"/>
      <c r="AD83" s="81"/>
      <c r="AF83" s="32">
        <f t="shared" si="93"/>
        <v>7</v>
      </c>
      <c r="AG83" s="45" t="str">
        <f t="shared" si="94"/>
        <v>CHRIS BOIX</v>
      </c>
      <c r="AH83" s="16">
        <f t="shared" si="95"/>
        <v>43.454545454545453</v>
      </c>
      <c r="AI83" s="28">
        <f t="shared" si="96"/>
        <v>11</v>
      </c>
      <c r="AJ83" s="14"/>
    </row>
    <row r="84" spans="1:47" x14ac:dyDescent="0.2">
      <c r="A84" s="86">
        <f t="shared" si="101"/>
        <v>6</v>
      </c>
      <c r="B84" s="4" t="str">
        <f t="shared" si="103"/>
        <v>QUAKER HILL</v>
      </c>
      <c r="C84" s="4" t="str">
        <f t="shared" si="102"/>
        <v>PFIRE POWER</v>
      </c>
      <c r="D84" s="4" t="s">
        <v>55</v>
      </c>
      <c r="E84" s="5">
        <v>39.667000000000002</v>
      </c>
      <c r="F84" s="6">
        <v>6</v>
      </c>
      <c r="G84" s="83">
        <f t="shared" si="98"/>
        <v>41.125</v>
      </c>
      <c r="H84" s="81">
        <f t="shared" si="104"/>
        <v>8</v>
      </c>
      <c r="I84" s="87">
        <f t="shared" si="99"/>
        <v>1.4579999999999984</v>
      </c>
      <c r="J84" s="81">
        <f t="shared" si="97"/>
        <v>4</v>
      </c>
      <c r="K84" s="81">
        <v>45</v>
      </c>
      <c r="L84" s="81"/>
      <c r="M84" s="81">
        <v>39</v>
      </c>
      <c r="N84" s="81">
        <v>42</v>
      </c>
      <c r="O84" s="81"/>
      <c r="P84" s="81"/>
      <c r="Q84" s="81">
        <v>41</v>
      </c>
      <c r="R84" s="81"/>
      <c r="S84" s="81"/>
      <c r="T84" s="81">
        <v>6</v>
      </c>
      <c r="U84" s="81">
        <f t="shared" si="100"/>
        <v>4</v>
      </c>
      <c r="V84" s="81">
        <v>44</v>
      </c>
      <c r="W84" s="81"/>
      <c r="X84" s="81">
        <v>40</v>
      </c>
      <c r="Y84" s="81">
        <v>42</v>
      </c>
      <c r="Z84" s="81"/>
      <c r="AA84" s="141"/>
      <c r="AB84" s="81">
        <v>36</v>
      </c>
      <c r="AC84" s="141"/>
      <c r="AD84" s="81"/>
      <c r="AF84" s="32">
        <f t="shared" si="93"/>
        <v>7</v>
      </c>
      <c r="AG84" s="45" t="str">
        <f t="shared" si="94"/>
        <v>RUSS SHAW</v>
      </c>
      <c r="AH84" s="16">
        <f t="shared" si="95"/>
        <v>41</v>
      </c>
      <c r="AI84" s="28">
        <f t="shared" si="96"/>
        <v>8</v>
      </c>
      <c r="AJ84" s="14"/>
    </row>
    <row r="85" spans="1:47" x14ac:dyDescent="0.2">
      <c r="A85" s="86">
        <f t="shared" si="101"/>
        <v>6</v>
      </c>
      <c r="B85" s="4" t="str">
        <f t="shared" si="103"/>
        <v>QUAKER HILL</v>
      </c>
      <c r="C85" s="4" t="str">
        <f t="shared" si="102"/>
        <v>PFIRE POWER</v>
      </c>
      <c r="D85" s="4" t="s">
        <v>56</v>
      </c>
      <c r="E85" s="5">
        <v>45</v>
      </c>
      <c r="F85" s="6">
        <v>11</v>
      </c>
      <c r="G85" s="83">
        <f t="shared" si="98"/>
        <v>45</v>
      </c>
      <c r="H85" s="81">
        <f t="shared" si="104"/>
        <v>8</v>
      </c>
      <c r="I85" s="87">
        <f t="shared" si="99"/>
        <v>0</v>
      </c>
      <c r="J85" s="81">
        <f t="shared" si="97"/>
        <v>3</v>
      </c>
      <c r="K85" s="81"/>
      <c r="L85" s="81">
        <v>46</v>
      </c>
      <c r="M85" s="81"/>
      <c r="N85" s="81"/>
      <c r="O85" s="81">
        <v>44</v>
      </c>
      <c r="P85" s="81"/>
      <c r="Q85" s="81">
        <v>44</v>
      </c>
      <c r="R85" s="81"/>
      <c r="S85" s="81"/>
      <c r="T85" s="81">
        <v>6</v>
      </c>
      <c r="U85" s="81">
        <f t="shared" si="100"/>
        <v>5</v>
      </c>
      <c r="V85" s="81">
        <v>45</v>
      </c>
      <c r="W85" s="81"/>
      <c r="X85" s="81">
        <v>42</v>
      </c>
      <c r="Y85" s="81">
        <v>46</v>
      </c>
      <c r="Z85" s="81">
        <v>46</v>
      </c>
      <c r="AA85" s="141"/>
      <c r="AB85" s="81">
        <v>47</v>
      </c>
      <c r="AC85" s="141"/>
      <c r="AD85" s="81"/>
      <c r="AF85" s="32">
        <f t="shared" si="93"/>
        <v>7</v>
      </c>
      <c r="AG85" s="45" t="str">
        <f t="shared" si="94"/>
        <v>n08</v>
      </c>
      <c r="AH85" s="16" t="e">
        <f t="shared" si="95"/>
        <v>#DIV/0!</v>
      </c>
      <c r="AI85" s="28">
        <f t="shared" si="96"/>
        <v>0</v>
      </c>
      <c r="AJ85" s="14"/>
    </row>
    <row r="86" spans="1:47" x14ac:dyDescent="0.2">
      <c r="A86" s="86">
        <f t="shared" si="101"/>
        <v>6</v>
      </c>
      <c r="B86" s="4" t="str">
        <f t="shared" si="103"/>
        <v>QUAKER HILL</v>
      </c>
      <c r="C86" s="4" t="str">
        <f t="shared" si="102"/>
        <v>PFIRE POWER</v>
      </c>
      <c r="D86" s="4" t="s">
        <v>57</v>
      </c>
      <c r="E86" s="5">
        <v>45.726999999999997</v>
      </c>
      <c r="F86" s="6">
        <v>11</v>
      </c>
      <c r="G86" s="83">
        <f t="shared" si="98"/>
        <v>45.363636363636367</v>
      </c>
      <c r="H86" s="81">
        <f t="shared" si="104"/>
        <v>11</v>
      </c>
      <c r="I86" s="87">
        <f t="shared" si="99"/>
        <v>-0.36336363636362989</v>
      </c>
      <c r="J86" s="81">
        <f t="shared" si="97"/>
        <v>6</v>
      </c>
      <c r="K86" s="81">
        <v>43</v>
      </c>
      <c r="L86" s="81">
        <v>46</v>
      </c>
      <c r="M86" s="81">
        <v>44</v>
      </c>
      <c r="N86" s="81">
        <v>44</v>
      </c>
      <c r="O86" s="81">
        <v>47</v>
      </c>
      <c r="P86" s="81"/>
      <c r="Q86" s="81">
        <v>45</v>
      </c>
      <c r="R86" s="81"/>
      <c r="S86" s="81"/>
      <c r="T86" s="81">
        <v>6</v>
      </c>
      <c r="U86" s="81">
        <f t="shared" si="100"/>
        <v>5</v>
      </c>
      <c r="V86" s="81"/>
      <c r="W86" s="81">
        <v>45</v>
      </c>
      <c r="X86" s="81">
        <v>41</v>
      </c>
      <c r="Y86" s="81">
        <v>48</v>
      </c>
      <c r="Z86" s="81">
        <v>48</v>
      </c>
      <c r="AA86" s="141"/>
      <c r="AB86" s="81">
        <v>48</v>
      </c>
      <c r="AC86" s="141"/>
      <c r="AD86" s="81"/>
      <c r="AF86" s="32">
        <f t="shared" si="93"/>
        <v>7</v>
      </c>
      <c r="AG86" s="45" t="str">
        <f t="shared" si="94"/>
        <v>n09</v>
      </c>
      <c r="AH86" s="16">
        <f t="shared" si="95"/>
        <v>40</v>
      </c>
      <c r="AI86" s="28">
        <f t="shared" si="96"/>
        <v>1</v>
      </c>
      <c r="AJ86" s="14"/>
    </row>
    <row r="87" spans="1:47" x14ac:dyDescent="0.2">
      <c r="A87" s="86">
        <f t="shared" si="101"/>
        <v>6</v>
      </c>
      <c r="B87" s="4" t="str">
        <f t="shared" si="103"/>
        <v>QUAKER HILL</v>
      </c>
      <c r="C87" s="4" t="str">
        <f t="shared" si="102"/>
        <v>PFIRE POWER</v>
      </c>
      <c r="D87" s="4" t="s">
        <v>31</v>
      </c>
      <c r="E87" s="5"/>
      <c r="F87" s="6"/>
      <c r="G87" s="83" t="e">
        <f t="shared" ref="G87:G91" si="105">(SUM(K87:S87)+ SUM(V87:AD87))/H87</f>
        <v>#DIV/0!</v>
      </c>
      <c r="H87" s="81">
        <f t="shared" si="104"/>
        <v>0</v>
      </c>
      <c r="I87" s="87" t="e">
        <f t="shared" si="99"/>
        <v>#DIV/0!</v>
      </c>
      <c r="J87" s="81">
        <f t="shared" ref="J87:J88" si="106">COUNT(K87:S87)</f>
        <v>0</v>
      </c>
      <c r="K87" s="81"/>
      <c r="L87" s="81"/>
      <c r="M87" s="81"/>
      <c r="N87" s="81"/>
      <c r="O87" s="81"/>
      <c r="P87" s="81"/>
      <c r="Q87" s="81"/>
      <c r="R87" s="81"/>
      <c r="S87" s="81"/>
      <c r="T87" s="81">
        <v>6</v>
      </c>
      <c r="U87" s="81">
        <f t="shared" si="100"/>
        <v>0</v>
      </c>
      <c r="V87" s="81"/>
      <c r="W87" s="81"/>
      <c r="X87" s="81"/>
      <c r="Y87" s="81"/>
      <c r="Z87" s="81"/>
      <c r="AA87" s="141"/>
      <c r="AB87" s="141"/>
      <c r="AC87" s="141"/>
      <c r="AD87" s="81"/>
      <c r="AF87" s="32">
        <f t="shared" si="93"/>
        <v>7</v>
      </c>
      <c r="AG87" s="45" t="str">
        <f t="shared" si="94"/>
        <v>n10</v>
      </c>
      <c r="AH87" s="16">
        <f t="shared" si="95"/>
        <v>41</v>
      </c>
      <c r="AI87" s="28">
        <f t="shared" si="96"/>
        <v>1</v>
      </c>
      <c r="AJ87" s="14"/>
    </row>
    <row r="88" spans="1:47" x14ac:dyDescent="0.2">
      <c r="A88" s="86">
        <f t="shared" si="101"/>
        <v>6</v>
      </c>
      <c r="B88" s="4" t="str">
        <f t="shared" si="103"/>
        <v>QUAKER HILL</v>
      </c>
      <c r="C88" s="4" t="str">
        <f t="shared" si="102"/>
        <v>PFIRE POWER</v>
      </c>
      <c r="D88" s="4" t="s">
        <v>32</v>
      </c>
      <c r="E88" s="5"/>
      <c r="F88" s="6"/>
      <c r="G88" s="83" t="e">
        <f t="shared" si="105"/>
        <v>#DIV/0!</v>
      </c>
      <c r="H88" s="81">
        <f t="shared" si="104"/>
        <v>0</v>
      </c>
      <c r="I88" s="87" t="e">
        <f t="shared" si="99"/>
        <v>#DIV/0!</v>
      </c>
      <c r="J88" s="81">
        <f t="shared" si="106"/>
        <v>0</v>
      </c>
      <c r="K88" s="81"/>
      <c r="L88" s="81"/>
      <c r="M88" s="81"/>
      <c r="N88" s="81"/>
      <c r="O88" s="81"/>
      <c r="P88" s="81"/>
      <c r="Q88" s="81"/>
      <c r="R88" s="81"/>
      <c r="S88" s="81"/>
      <c r="T88" s="81">
        <v>6</v>
      </c>
      <c r="U88" s="81">
        <f t="shared" si="100"/>
        <v>0</v>
      </c>
      <c r="V88" s="81"/>
      <c r="W88" s="81"/>
      <c r="X88" s="81"/>
      <c r="Y88" s="81"/>
      <c r="Z88" s="81"/>
      <c r="AA88" s="141"/>
      <c r="AB88" s="141"/>
      <c r="AC88" s="141"/>
      <c r="AD88" s="81"/>
      <c r="AF88" s="32">
        <f t="shared" ref="AF88:AF97" si="107">A111</f>
        <v>8</v>
      </c>
      <c r="AG88" s="45" t="str">
        <f t="shared" ref="AG88:AG97" si="108">D111</f>
        <v>n01</v>
      </c>
      <c r="AH88" s="16" t="e">
        <f t="shared" ref="AH88:AH97" si="109">G111</f>
        <v>#DIV/0!</v>
      </c>
      <c r="AI88" s="28">
        <f t="shared" ref="AI88:AI97" si="110">H111</f>
        <v>0</v>
      </c>
      <c r="AJ88" s="14"/>
    </row>
    <row r="89" spans="1:47" x14ac:dyDescent="0.2">
      <c r="A89" s="86">
        <f t="shared" si="101"/>
        <v>6</v>
      </c>
      <c r="B89" s="4" t="str">
        <f t="shared" si="103"/>
        <v>QUAKER HILL</v>
      </c>
      <c r="C89" s="4" t="str">
        <f t="shared" si="102"/>
        <v>PFIRE POWER</v>
      </c>
      <c r="D89" s="4" t="s">
        <v>33</v>
      </c>
      <c r="E89" s="84"/>
      <c r="F89" s="6"/>
      <c r="G89" s="83" t="e">
        <f>(SUM(K89:S89)+ SUM(V89:AD89))/H89</f>
        <v>#DIV/0!</v>
      </c>
      <c r="H89" s="81">
        <f>J89+U89</f>
        <v>0</v>
      </c>
      <c r="I89" s="87" t="e">
        <f>G89-E89</f>
        <v>#DIV/0!</v>
      </c>
      <c r="J89" s="81">
        <f>COUNT(K89:S89)</f>
        <v>0</v>
      </c>
      <c r="K89" s="81"/>
      <c r="L89" s="81"/>
      <c r="M89" s="81"/>
      <c r="N89" s="81"/>
      <c r="O89" s="81"/>
      <c r="P89" s="81"/>
      <c r="Q89" s="81"/>
      <c r="R89" s="81"/>
      <c r="S89" s="81"/>
      <c r="T89" s="81">
        <v>6</v>
      </c>
      <c r="U89" s="81">
        <f>COUNT(V89:AD89)</f>
        <v>0</v>
      </c>
      <c r="V89" s="81"/>
      <c r="W89" s="81"/>
      <c r="X89" s="81"/>
      <c r="Y89" s="81"/>
      <c r="Z89" s="81"/>
      <c r="AA89" s="81"/>
      <c r="AB89" s="81"/>
      <c r="AC89" s="81"/>
      <c r="AD89" s="81"/>
      <c r="AF89" s="32">
        <f t="shared" si="107"/>
        <v>8</v>
      </c>
      <c r="AG89" s="45" t="str">
        <f t="shared" si="108"/>
        <v>n02</v>
      </c>
      <c r="AH89" s="16" t="e">
        <f t="shared" si="109"/>
        <v>#DIV/0!</v>
      </c>
      <c r="AI89" s="28">
        <f t="shared" si="110"/>
        <v>0</v>
      </c>
      <c r="AJ89" s="14"/>
      <c r="AN89" s="18"/>
    </row>
    <row r="90" spans="1:47" x14ac:dyDescent="0.2">
      <c r="A90" s="86">
        <f t="shared" si="101"/>
        <v>6</v>
      </c>
      <c r="B90" s="4" t="str">
        <f t="shared" si="103"/>
        <v>QUAKER HILL</v>
      </c>
      <c r="C90" s="4" t="str">
        <f t="shared" si="102"/>
        <v>PFIRE POWER</v>
      </c>
      <c r="D90" s="4" t="s">
        <v>29</v>
      </c>
      <c r="E90" s="84"/>
      <c r="F90" s="6"/>
      <c r="G90" s="83" t="e">
        <f>(SUM(K90:S90)+ SUM(V90:AD90))/H90</f>
        <v>#DIV/0!</v>
      </c>
      <c r="H90" s="81">
        <f>J90+U90</f>
        <v>0</v>
      </c>
      <c r="I90" s="87" t="e">
        <f>G90-E90</f>
        <v>#DIV/0!</v>
      </c>
      <c r="J90" s="81">
        <f>COUNT(K90:S90)</f>
        <v>0</v>
      </c>
      <c r="K90" s="81"/>
      <c r="L90" s="81"/>
      <c r="M90" s="81"/>
      <c r="N90" s="81"/>
      <c r="O90" s="81"/>
      <c r="P90" s="81"/>
      <c r="Q90" s="81"/>
      <c r="R90" s="81"/>
      <c r="S90" s="81"/>
      <c r="T90" s="81">
        <v>6</v>
      </c>
      <c r="U90" s="81">
        <f>COUNT(V90:AD90)</f>
        <v>0</v>
      </c>
      <c r="V90" s="81"/>
      <c r="W90" s="81"/>
      <c r="X90" s="81"/>
      <c r="Y90" s="81"/>
      <c r="Z90" s="81"/>
      <c r="AA90" s="81"/>
      <c r="AB90" s="81"/>
      <c r="AC90" s="81"/>
      <c r="AD90" s="81"/>
      <c r="AF90" s="32">
        <f t="shared" si="107"/>
        <v>8</v>
      </c>
      <c r="AG90" s="45" t="str">
        <f t="shared" si="108"/>
        <v>n03</v>
      </c>
      <c r="AH90" s="16" t="e">
        <f t="shared" si="109"/>
        <v>#DIV/0!</v>
      </c>
      <c r="AI90" s="28">
        <f t="shared" si="110"/>
        <v>0</v>
      </c>
      <c r="AJ90" s="14"/>
    </row>
    <row r="91" spans="1:47" x14ac:dyDescent="0.2">
      <c r="B91" s="57" t="str">
        <f t="shared" si="103"/>
        <v>QUAKER HILL</v>
      </c>
      <c r="C91" s="4" t="str">
        <f t="shared" si="102"/>
        <v>PFIRE POWER</v>
      </c>
      <c r="D91" s="18" t="s">
        <v>15</v>
      </c>
      <c r="E91" s="59">
        <f>SUM(LARGE(E80:E90,{1,2,3,4,5}))</f>
        <v>218.494</v>
      </c>
      <c r="F91" s="60"/>
      <c r="G91" s="27">
        <f t="shared" si="105"/>
        <v>217.41666666666666</v>
      </c>
      <c r="H91" s="32">
        <f>J92+U92</f>
        <v>12</v>
      </c>
      <c r="I91" s="61">
        <f t="shared" si="99"/>
        <v>-1.0773333333333426</v>
      </c>
      <c r="J91" s="18">
        <f>SUM(J80:J89)</f>
        <v>30</v>
      </c>
      <c r="K91" s="32">
        <f>SUM(K80:K90)</f>
        <v>221</v>
      </c>
      <c r="L91" s="32">
        <f t="shared" ref="L91:Q91" si="111">SUM(L80:L90)</f>
        <v>229</v>
      </c>
      <c r="M91" s="32">
        <f t="shared" si="111"/>
        <v>213</v>
      </c>
      <c r="N91" s="32">
        <f t="shared" si="111"/>
        <v>214</v>
      </c>
      <c r="O91" s="32">
        <f t="shared" si="111"/>
        <v>217</v>
      </c>
      <c r="P91" s="32">
        <f t="shared" si="111"/>
        <v>0</v>
      </c>
      <c r="Q91" s="32">
        <f t="shared" si="111"/>
        <v>218</v>
      </c>
      <c r="R91" s="18"/>
      <c r="S91" s="18"/>
      <c r="T91" s="18">
        <v>6</v>
      </c>
      <c r="U91" s="18">
        <f>SUM(U80:U89)</f>
        <v>30</v>
      </c>
      <c r="V91" s="32">
        <f t="shared" ref="V91:AB91" si="112">SUM(V80:V90)</f>
        <v>224</v>
      </c>
      <c r="W91" s="32">
        <f t="shared" si="112"/>
        <v>204</v>
      </c>
      <c r="X91" s="32">
        <f t="shared" si="112"/>
        <v>201</v>
      </c>
      <c r="Y91" s="32">
        <f t="shared" si="112"/>
        <v>227</v>
      </c>
      <c r="Z91" s="32">
        <f t="shared" si="112"/>
        <v>223</v>
      </c>
      <c r="AA91" s="32">
        <f t="shared" si="112"/>
        <v>0</v>
      </c>
      <c r="AB91" s="32">
        <f t="shared" si="112"/>
        <v>218</v>
      </c>
      <c r="AF91" s="32">
        <f t="shared" si="107"/>
        <v>8</v>
      </c>
      <c r="AG91" s="45" t="str">
        <f t="shared" si="108"/>
        <v>n04</v>
      </c>
      <c r="AH91" s="16" t="e">
        <f t="shared" si="109"/>
        <v>#DIV/0!</v>
      </c>
      <c r="AI91" s="28">
        <f t="shared" si="110"/>
        <v>0</v>
      </c>
      <c r="AJ91" s="14"/>
      <c r="AO91" s="32"/>
      <c r="AP91" s="32"/>
      <c r="AQ91" s="32"/>
      <c r="AR91" s="18"/>
      <c r="AS91" s="18"/>
      <c r="AU91" s="18"/>
    </row>
    <row r="92" spans="1:47" x14ac:dyDescent="0.2">
      <c r="B92" s="66"/>
      <c r="C92" s="66"/>
      <c r="E92" s="67"/>
      <c r="F92" s="68"/>
      <c r="G92" s="27"/>
      <c r="H92" s="18"/>
      <c r="I92" s="61"/>
      <c r="J92" s="32">
        <f>SUM(K92:Q92)</f>
        <v>6</v>
      </c>
      <c r="K92" s="18">
        <f t="shared" ref="K92:Q92" si="113">COUNTIF(K91,"&gt;0")</f>
        <v>1</v>
      </c>
      <c r="L92" s="18">
        <f t="shared" si="113"/>
        <v>1</v>
      </c>
      <c r="M92" s="18">
        <f t="shared" si="113"/>
        <v>1</v>
      </c>
      <c r="N92" s="18">
        <f t="shared" si="113"/>
        <v>1</v>
      </c>
      <c r="O92" s="18">
        <f t="shared" si="113"/>
        <v>1</v>
      </c>
      <c r="P92" s="18">
        <f t="shared" si="113"/>
        <v>0</v>
      </c>
      <c r="Q92" s="18">
        <f t="shared" si="113"/>
        <v>1</v>
      </c>
      <c r="R92" s="18"/>
      <c r="S92" s="18"/>
      <c r="T92" s="18">
        <v>6</v>
      </c>
      <c r="U92" s="32">
        <f>SUM(V92:AB92)</f>
        <v>6</v>
      </c>
      <c r="V92" s="18">
        <f t="shared" ref="V92:AB92" si="114">COUNTIF(V91,"&gt;0")</f>
        <v>1</v>
      </c>
      <c r="W92" s="18">
        <f t="shared" si="114"/>
        <v>1</v>
      </c>
      <c r="X92" s="18">
        <f t="shared" si="114"/>
        <v>1</v>
      </c>
      <c r="Y92" s="18">
        <f t="shared" si="114"/>
        <v>1</v>
      </c>
      <c r="Z92" s="18">
        <f t="shared" si="114"/>
        <v>1</v>
      </c>
      <c r="AA92" s="18">
        <f t="shared" si="114"/>
        <v>0</v>
      </c>
      <c r="AB92" s="18">
        <f t="shared" si="114"/>
        <v>1</v>
      </c>
      <c r="AF92" s="32">
        <f t="shared" si="107"/>
        <v>8</v>
      </c>
      <c r="AG92" s="45" t="str">
        <f t="shared" si="108"/>
        <v>n05</v>
      </c>
      <c r="AH92" s="16" t="e">
        <f t="shared" si="109"/>
        <v>#DIV/0!</v>
      </c>
      <c r="AI92" s="28">
        <f t="shared" si="110"/>
        <v>0</v>
      </c>
      <c r="AJ92" s="14"/>
    </row>
    <row r="93" spans="1:47" x14ac:dyDescent="0.2">
      <c r="A93" s="32"/>
      <c r="E93" s="67"/>
      <c r="F93" s="68"/>
      <c r="G93" s="71" t="s">
        <v>27</v>
      </c>
      <c r="H93" s="72">
        <f>J93+U93</f>
        <v>6</v>
      </c>
      <c r="J93" s="72">
        <f>SUM(K93:Q93)</f>
        <v>4</v>
      </c>
      <c r="K93" s="78">
        <v>1</v>
      </c>
      <c r="L93" s="78">
        <v>0</v>
      </c>
      <c r="M93" s="78">
        <v>1</v>
      </c>
      <c r="N93" s="78">
        <v>1</v>
      </c>
      <c r="O93" s="78">
        <v>0</v>
      </c>
      <c r="P93" s="78">
        <v>0</v>
      </c>
      <c r="Q93" s="78">
        <v>1</v>
      </c>
      <c r="R93" s="72"/>
      <c r="S93" s="72"/>
      <c r="T93" s="32"/>
      <c r="U93" s="72">
        <f>SUM(V93:AB93)</f>
        <v>2</v>
      </c>
      <c r="V93" s="72">
        <v>0</v>
      </c>
      <c r="W93" s="72">
        <v>1</v>
      </c>
      <c r="X93" s="72">
        <v>0</v>
      </c>
      <c r="Y93" s="72">
        <v>0</v>
      </c>
      <c r="Z93" s="72">
        <v>0</v>
      </c>
      <c r="AA93" s="72">
        <v>0</v>
      </c>
      <c r="AB93" s="72">
        <v>1</v>
      </c>
      <c r="AF93" s="32">
        <f t="shared" si="107"/>
        <v>8</v>
      </c>
      <c r="AG93" s="45" t="str">
        <f t="shared" si="108"/>
        <v>n06</v>
      </c>
      <c r="AH93" s="16" t="e">
        <f t="shared" si="109"/>
        <v>#DIV/0!</v>
      </c>
      <c r="AI93" s="28">
        <f t="shared" si="110"/>
        <v>0</v>
      </c>
      <c r="AJ93" s="14"/>
    </row>
    <row r="94" spans="1:47" x14ac:dyDescent="0.2">
      <c r="A94" s="32"/>
      <c r="E94" s="67"/>
      <c r="F94" s="68"/>
      <c r="G94" s="75" t="s">
        <v>30</v>
      </c>
      <c r="H94" s="76">
        <f>J94+U94</f>
        <v>6</v>
      </c>
      <c r="I94" s="77"/>
      <c r="J94" s="76">
        <f>SUM(K94:Q94)</f>
        <v>2</v>
      </c>
      <c r="K94" s="78">
        <v>0</v>
      </c>
      <c r="L94" s="78">
        <v>1</v>
      </c>
      <c r="M94" s="78">
        <v>0</v>
      </c>
      <c r="N94" s="78">
        <v>0</v>
      </c>
      <c r="O94" s="78">
        <v>1</v>
      </c>
      <c r="P94" s="78">
        <v>0</v>
      </c>
      <c r="Q94" s="78">
        <v>0</v>
      </c>
      <c r="R94" s="76"/>
      <c r="S94" s="76"/>
      <c r="T94" s="78"/>
      <c r="U94" s="76">
        <f>SUM(V94:AB94)</f>
        <v>4</v>
      </c>
      <c r="V94" s="76">
        <v>1</v>
      </c>
      <c r="W94" s="76">
        <v>0</v>
      </c>
      <c r="X94" s="76">
        <v>1</v>
      </c>
      <c r="Y94" s="76">
        <v>1</v>
      </c>
      <c r="Z94" s="76">
        <v>1</v>
      </c>
      <c r="AA94" s="76">
        <v>0</v>
      </c>
      <c r="AB94" s="76">
        <v>0</v>
      </c>
      <c r="AF94" s="32">
        <f t="shared" si="107"/>
        <v>8</v>
      </c>
      <c r="AG94" s="45" t="str">
        <f t="shared" si="108"/>
        <v>n07</v>
      </c>
      <c r="AH94" s="16" t="e">
        <f t="shared" si="109"/>
        <v>#DIV/0!</v>
      </c>
      <c r="AI94" s="28">
        <f t="shared" si="110"/>
        <v>0</v>
      </c>
      <c r="AJ94" s="14"/>
    </row>
    <row r="95" spans="1:47" x14ac:dyDescent="0.2">
      <c r="A95" s="79">
        <v>7</v>
      </c>
      <c r="B95" s="96"/>
      <c r="C95" s="96"/>
      <c r="D95" s="90"/>
      <c r="E95" s="91"/>
      <c r="F95" s="92"/>
      <c r="G95" s="91"/>
      <c r="H95" s="90"/>
      <c r="I95" s="93"/>
      <c r="J95" s="90">
        <f>COUNT(K95:S95)</f>
        <v>1</v>
      </c>
      <c r="K95" s="90"/>
      <c r="L95" s="90">
        <v>38</v>
      </c>
      <c r="M95" s="90"/>
      <c r="N95" s="90"/>
      <c r="O95" s="90"/>
      <c r="P95" s="90"/>
      <c r="Q95" s="138" t="s">
        <v>62</v>
      </c>
      <c r="R95" s="90"/>
      <c r="S95" s="90"/>
      <c r="T95" s="94">
        <v>7</v>
      </c>
      <c r="U95" s="90">
        <f>COUNT(V95:AD95)</f>
        <v>0</v>
      </c>
      <c r="V95" s="90"/>
      <c r="W95" s="90"/>
      <c r="X95" s="90"/>
      <c r="Y95" s="90"/>
      <c r="Z95" s="90"/>
      <c r="AA95" s="90"/>
      <c r="AB95" s="138" t="s">
        <v>62</v>
      </c>
      <c r="AC95" s="90"/>
      <c r="AD95" s="90"/>
      <c r="AF95" s="32">
        <f t="shared" si="107"/>
        <v>8</v>
      </c>
      <c r="AG95" s="45" t="str">
        <f t="shared" si="108"/>
        <v>n08</v>
      </c>
      <c r="AH95" s="16" t="e">
        <f t="shared" si="109"/>
        <v>#DIV/0!</v>
      </c>
      <c r="AI95" s="28">
        <f t="shared" si="110"/>
        <v>0</v>
      </c>
      <c r="AJ95" s="14"/>
    </row>
    <row r="96" spans="1:47" x14ac:dyDescent="0.2">
      <c r="A96" s="90">
        <v>7</v>
      </c>
      <c r="B96" s="96" t="s">
        <v>49</v>
      </c>
      <c r="C96" s="96" t="s">
        <v>102</v>
      </c>
      <c r="D96" s="96" t="s">
        <v>103</v>
      </c>
      <c r="E96" s="117">
        <v>41.667000000000002</v>
      </c>
      <c r="F96" s="97">
        <v>12</v>
      </c>
      <c r="G96" s="91">
        <f t="shared" ref="G96:G106" si="115">(SUM(K96:S96)+ SUM(V96:AD96))/H96</f>
        <v>42.545454545454547</v>
      </c>
      <c r="H96" s="90">
        <f>J96+U96</f>
        <v>11</v>
      </c>
      <c r="I96" s="98">
        <f t="shared" ref="I96:I106" si="116">G96-E96</f>
        <v>0.87845454545454515</v>
      </c>
      <c r="J96" s="90">
        <f t="shared" ref="J96:J103" si="117">COUNT(K96:S96)</f>
        <v>5</v>
      </c>
      <c r="K96" s="90">
        <v>43</v>
      </c>
      <c r="L96" s="90">
        <v>45</v>
      </c>
      <c r="M96" s="90"/>
      <c r="N96" s="90">
        <v>40</v>
      </c>
      <c r="O96" s="90">
        <v>46</v>
      </c>
      <c r="P96" s="90">
        <v>42</v>
      </c>
      <c r="Q96" s="90"/>
      <c r="R96" s="90"/>
      <c r="S96" s="90"/>
      <c r="T96" s="90">
        <v>7</v>
      </c>
      <c r="U96" s="90">
        <f t="shared" ref="U96:U103" si="118">COUNT(V96:AD96)</f>
        <v>6</v>
      </c>
      <c r="V96" s="90">
        <v>45</v>
      </c>
      <c r="W96" s="90">
        <v>42</v>
      </c>
      <c r="X96" s="90">
        <v>41</v>
      </c>
      <c r="Y96" s="90">
        <v>39</v>
      </c>
      <c r="Z96" s="90">
        <v>42</v>
      </c>
      <c r="AA96" s="90">
        <v>43</v>
      </c>
      <c r="AB96" s="90"/>
      <c r="AC96" s="90"/>
      <c r="AD96" s="90"/>
      <c r="AF96" s="32">
        <f t="shared" si="107"/>
        <v>8</v>
      </c>
      <c r="AG96" s="45" t="str">
        <f t="shared" si="108"/>
        <v>n09</v>
      </c>
      <c r="AH96" s="16" t="e">
        <f t="shared" si="109"/>
        <v>#DIV/0!</v>
      </c>
      <c r="AI96" s="28">
        <f t="shared" si="110"/>
        <v>0</v>
      </c>
      <c r="AJ96" s="14"/>
    </row>
    <row r="97" spans="1:47" x14ac:dyDescent="0.2">
      <c r="A97" s="90">
        <v>7</v>
      </c>
      <c r="B97" s="96" t="str">
        <f t="shared" ref="B97:C106" si="119">B96</f>
        <v>QUAKER HILL</v>
      </c>
      <c r="C97" s="96" t="str">
        <f t="shared" si="119"/>
        <v>TOP BRASS</v>
      </c>
      <c r="D97" s="96" t="s">
        <v>104</v>
      </c>
      <c r="E97" s="117">
        <v>44.832999999999998</v>
      </c>
      <c r="F97" s="118">
        <v>12</v>
      </c>
      <c r="G97" s="91">
        <f t="shared" si="115"/>
        <v>45.18181818181818</v>
      </c>
      <c r="H97" s="90">
        <f>J97+U97</f>
        <v>11</v>
      </c>
      <c r="I97" s="98">
        <f t="shared" si="116"/>
        <v>0.34881818181818147</v>
      </c>
      <c r="J97" s="90">
        <f t="shared" si="117"/>
        <v>5</v>
      </c>
      <c r="K97" s="90"/>
      <c r="L97" s="90">
        <v>43</v>
      </c>
      <c r="M97" s="90">
        <v>46</v>
      </c>
      <c r="N97" s="90">
        <v>43</v>
      </c>
      <c r="O97" s="90">
        <v>50</v>
      </c>
      <c r="P97" s="90">
        <v>48</v>
      </c>
      <c r="Q97" s="90"/>
      <c r="R97" s="90"/>
      <c r="S97" s="90"/>
      <c r="T97" s="90">
        <v>7</v>
      </c>
      <c r="U97" s="90">
        <f t="shared" si="118"/>
        <v>6</v>
      </c>
      <c r="V97" s="90">
        <v>44</v>
      </c>
      <c r="W97" s="90">
        <v>42</v>
      </c>
      <c r="X97" s="90">
        <v>44</v>
      </c>
      <c r="Y97" s="90">
        <v>42</v>
      </c>
      <c r="Z97" s="90">
        <v>49</v>
      </c>
      <c r="AA97" s="90">
        <v>46</v>
      </c>
      <c r="AB97" s="90"/>
      <c r="AC97" s="90"/>
      <c r="AD97" s="90"/>
      <c r="AF97" s="32">
        <f t="shared" si="107"/>
        <v>8</v>
      </c>
      <c r="AG97" s="45" t="str">
        <f t="shared" si="108"/>
        <v>n10</v>
      </c>
      <c r="AH97" s="16" t="e">
        <f t="shared" si="109"/>
        <v>#DIV/0!</v>
      </c>
      <c r="AI97" s="28">
        <f t="shared" si="110"/>
        <v>0</v>
      </c>
      <c r="AJ97" s="14"/>
    </row>
    <row r="98" spans="1:47" x14ac:dyDescent="0.2">
      <c r="A98" s="90">
        <v>7</v>
      </c>
      <c r="B98" s="96" t="str">
        <f t="shared" si="119"/>
        <v>QUAKER HILL</v>
      </c>
      <c r="C98" s="96" t="str">
        <f t="shared" ref="C98" si="120">C97</f>
        <v>TOP BRASS</v>
      </c>
      <c r="D98" s="96" t="s">
        <v>105</v>
      </c>
      <c r="E98" s="117">
        <v>44.231000000000002</v>
      </c>
      <c r="F98" s="97">
        <v>13</v>
      </c>
      <c r="G98" s="91">
        <f t="shared" si="115"/>
        <v>44.81818181818182</v>
      </c>
      <c r="H98" s="90">
        <f t="shared" ref="H98:H103" si="121">J98+U98</f>
        <v>11</v>
      </c>
      <c r="I98" s="98">
        <f t="shared" si="116"/>
        <v>0.58718181818181847</v>
      </c>
      <c r="J98" s="90">
        <f t="shared" si="117"/>
        <v>5</v>
      </c>
      <c r="K98" s="90">
        <v>46</v>
      </c>
      <c r="L98" s="90">
        <v>40</v>
      </c>
      <c r="M98" s="90">
        <v>46</v>
      </c>
      <c r="N98" s="90">
        <v>43</v>
      </c>
      <c r="O98" s="90">
        <v>47</v>
      </c>
      <c r="P98" s="90"/>
      <c r="Q98" s="90"/>
      <c r="R98" s="90"/>
      <c r="S98" s="90"/>
      <c r="T98" s="90">
        <v>7</v>
      </c>
      <c r="U98" s="90">
        <f t="shared" si="118"/>
        <v>6</v>
      </c>
      <c r="V98" s="90">
        <v>44</v>
      </c>
      <c r="W98" s="90">
        <v>44</v>
      </c>
      <c r="X98" s="90">
        <v>44</v>
      </c>
      <c r="Y98" s="90">
        <v>46</v>
      </c>
      <c r="Z98" s="90">
        <v>48</v>
      </c>
      <c r="AA98" s="90">
        <v>45</v>
      </c>
      <c r="AB98" s="90"/>
      <c r="AC98" s="90"/>
      <c r="AD98" s="90"/>
      <c r="AJ98" s="14"/>
    </row>
    <row r="99" spans="1:47" x14ac:dyDescent="0.2">
      <c r="A99" s="90">
        <v>7</v>
      </c>
      <c r="B99" s="96" t="str">
        <f t="shared" si="119"/>
        <v>QUAKER HILL</v>
      </c>
      <c r="C99" s="96" t="str">
        <f t="shared" ref="C99" si="122">C98</f>
        <v>TOP BRASS</v>
      </c>
      <c r="D99" s="96" t="s">
        <v>106</v>
      </c>
      <c r="E99" s="117">
        <v>44.4</v>
      </c>
      <c r="F99" s="118">
        <v>5</v>
      </c>
      <c r="G99" s="91">
        <f t="shared" si="115"/>
        <v>43</v>
      </c>
      <c r="H99" s="90">
        <f t="shared" si="121"/>
        <v>1</v>
      </c>
      <c r="I99" s="98">
        <f t="shared" si="116"/>
        <v>-1.3999999999999986</v>
      </c>
      <c r="J99" s="90">
        <f t="shared" si="117"/>
        <v>1</v>
      </c>
      <c r="K99" s="90"/>
      <c r="L99" s="90"/>
      <c r="M99" s="90"/>
      <c r="N99" s="90"/>
      <c r="O99" s="90"/>
      <c r="P99" s="90">
        <v>43</v>
      </c>
      <c r="Q99" s="90"/>
      <c r="R99" s="90"/>
      <c r="S99" s="90"/>
      <c r="T99" s="90">
        <v>7</v>
      </c>
      <c r="U99" s="90">
        <f t="shared" si="118"/>
        <v>0</v>
      </c>
      <c r="V99" s="90"/>
      <c r="W99" s="90"/>
      <c r="X99" s="90"/>
      <c r="Y99" s="90"/>
      <c r="Z99" s="90"/>
      <c r="AA99" s="90"/>
      <c r="AB99" s="90"/>
      <c r="AC99" s="90"/>
      <c r="AD99" s="90"/>
      <c r="AF99" s="119"/>
      <c r="AG99" s="18"/>
      <c r="AI99" s="28"/>
      <c r="AJ99" s="14"/>
    </row>
    <row r="100" spans="1:47" x14ac:dyDescent="0.2">
      <c r="A100" s="90">
        <v>7</v>
      </c>
      <c r="B100" s="96" t="str">
        <f t="shared" si="119"/>
        <v>QUAKER HILL</v>
      </c>
      <c r="C100" s="96" t="str">
        <f t="shared" ref="C100" si="123">C99</f>
        <v>TOP BRASS</v>
      </c>
      <c r="D100" s="96" t="s">
        <v>107</v>
      </c>
      <c r="E100" s="117">
        <v>40</v>
      </c>
      <c r="F100" s="118">
        <v>9</v>
      </c>
      <c r="G100" s="91">
        <f t="shared" si="115"/>
        <v>38.5</v>
      </c>
      <c r="H100" s="90">
        <f t="shared" si="121"/>
        <v>4</v>
      </c>
      <c r="I100" s="98">
        <f t="shared" si="116"/>
        <v>-1.5</v>
      </c>
      <c r="J100" s="90">
        <f t="shared" si="117"/>
        <v>2</v>
      </c>
      <c r="K100" s="90"/>
      <c r="L100" s="90"/>
      <c r="M100" s="90">
        <v>38</v>
      </c>
      <c r="N100" s="90">
        <v>32</v>
      </c>
      <c r="O100" s="90"/>
      <c r="P100" s="90"/>
      <c r="Q100" s="90"/>
      <c r="R100" s="90"/>
      <c r="S100" s="90"/>
      <c r="T100" s="90">
        <v>7</v>
      </c>
      <c r="U100" s="90">
        <f t="shared" si="118"/>
        <v>2</v>
      </c>
      <c r="V100" s="90"/>
      <c r="W100" s="90">
        <v>42</v>
      </c>
      <c r="X100" s="90"/>
      <c r="Y100" s="90">
        <v>42</v>
      </c>
      <c r="Z100" s="90"/>
      <c r="AA100" s="90"/>
      <c r="AB100" s="90"/>
      <c r="AC100" s="90"/>
      <c r="AD100" s="90"/>
      <c r="AF100" s="14"/>
      <c r="AJ100" s="14"/>
    </row>
    <row r="101" spans="1:47" x14ac:dyDescent="0.2">
      <c r="A101" s="90">
        <v>7</v>
      </c>
      <c r="B101" s="96" t="str">
        <f t="shared" si="119"/>
        <v>QUAKER HILL</v>
      </c>
      <c r="C101" s="96" t="str">
        <f t="shared" ref="C101" si="124">C100</f>
        <v>TOP BRASS</v>
      </c>
      <c r="D101" s="96" t="s">
        <v>108</v>
      </c>
      <c r="E101" s="117">
        <v>42.417000000000002</v>
      </c>
      <c r="F101" s="97">
        <v>12</v>
      </c>
      <c r="G101" s="91">
        <f t="shared" si="115"/>
        <v>43.454545454545453</v>
      </c>
      <c r="H101" s="90">
        <f t="shared" si="121"/>
        <v>11</v>
      </c>
      <c r="I101" s="98">
        <f t="shared" si="116"/>
        <v>1.0375454545454517</v>
      </c>
      <c r="J101" s="90">
        <f t="shared" si="117"/>
        <v>5</v>
      </c>
      <c r="K101" s="90">
        <v>46</v>
      </c>
      <c r="L101" s="90"/>
      <c r="M101" s="90">
        <v>46</v>
      </c>
      <c r="N101" s="90">
        <v>43</v>
      </c>
      <c r="O101" s="90">
        <v>41</v>
      </c>
      <c r="P101" s="90">
        <v>42</v>
      </c>
      <c r="Q101" s="90"/>
      <c r="R101" s="90"/>
      <c r="S101" s="90"/>
      <c r="T101" s="90">
        <v>7</v>
      </c>
      <c r="U101" s="90">
        <f t="shared" si="118"/>
        <v>6</v>
      </c>
      <c r="V101" s="90">
        <v>45</v>
      </c>
      <c r="W101" s="90">
        <v>43</v>
      </c>
      <c r="X101" s="90">
        <v>44</v>
      </c>
      <c r="Y101" s="90">
        <v>44</v>
      </c>
      <c r="Z101" s="90">
        <v>40</v>
      </c>
      <c r="AA101" s="90">
        <v>44</v>
      </c>
      <c r="AB101" s="90"/>
      <c r="AC101" s="90"/>
      <c r="AD101" s="90"/>
      <c r="AE101" s="18"/>
      <c r="AF101" s="14"/>
      <c r="AJ101" s="14"/>
    </row>
    <row r="102" spans="1:47" x14ac:dyDescent="0.2">
      <c r="A102" s="90">
        <v>7</v>
      </c>
      <c r="B102" s="96" t="str">
        <f t="shared" si="119"/>
        <v>QUAKER HILL</v>
      </c>
      <c r="C102" s="96" t="str">
        <f t="shared" ref="C102" si="125">C101</f>
        <v>TOP BRASS</v>
      </c>
      <c r="D102" s="132" t="s">
        <v>109</v>
      </c>
      <c r="E102" s="117">
        <v>40.768999999999998</v>
      </c>
      <c r="F102" s="97" t="s">
        <v>110</v>
      </c>
      <c r="G102" s="91">
        <f t="shared" si="115"/>
        <v>41</v>
      </c>
      <c r="H102" s="90">
        <f t="shared" si="121"/>
        <v>8</v>
      </c>
      <c r="I102" s="98">
        <f t="shared" si="116"/>
        <v>0.23100000000000165</v>
      </c>
      <c r="J102" s="90">
        <f t="shared" si="117"/>
        <v>4</v>
      </c>
      <c r="K102" s="90"/>
      <c r="L102" s="90">
        <v>38</v>
      </c>
      <c r="M102" s="90">
        <v>36</v>
      </c>
      <c r="N102" s="90"/>
      <c r="O102" s="90">
        <v>44</v>
      </c>
      <c r="P102" s="90">
        <v>39</v>
      </c>
      <c r="Q102" s="90"/>
      <c r="R102" s="90"/>
      <c r="S102" s="90"/>
      <c r="T102" s="90">
        <v>7</v>
      </c>
      <c r="U102" s="90">
        <f t="shared" si="118"/>
        <v>4</v>
      </c>
      <c r="V102" s="90">
        <v>45</v>
      </c>
      <c r="W102" s="90"/>
      <c r="X102" s="90">
        <v>40</v>
      </c>
      <c r="Y102" s="90"/>
      <c r="Z102" s="90">
        <v>46</v>
      </c>
      <c r="AA102" s="90">
        <v>40</v>
      </c>
      <c r="AB102" s="90"/>
      <c r="AC102" s="90"/>
      <c r="AD102" s="90"/>
      <c r="AF102" s="14"/>
      <c r="AJ102" s="14"/>
    </row>
    <row r="103" spans="1:47" x14ac:dyDescent="0.2">
      <c r="A103" s="90">
        <v>7</v>
      </c>
      <c r="B103" s="96" t="str">
        <f t="shared" si="119"/>
        <v>QUAKER HILL</v>
      </c>
      <c r="C103" s="96" t="str">
        <f t="shared" ref="C103" si="126">C102</f>
        <v>TOP BRASS</v>
      </c>
      <c r="D103" s="96" t="s">
        <v>32</v>
      </c>
      <c r="E103" s="117"/>
      <c r="F103" s="97"/>
      <c r="G103" s="91" t="e">
        <f t="shared" si="115"/>
        <v>#DIV/0!</v>
      </c>
      <c r="H103" s="90">
        <f t="shared" si="121"/>
        <v>0</v>
      </c>
      <c r="I103" s="98" t="e">
        <f t="shared" si="116"/>
        <v>#DIV/0!</v>
      </c>
      <c r="J103" s="90">
        <f t="shared" si="117"/>
        <v>0</v>
      </c>
      <c r="K103" s="90"/>
      <c r="L103" s="90"/>
      <c r="M103" s="90"/>
      <c r="N103" s="90"/>
      <c r="O103" s="90"/>
      <c r="P103" s="90"/>
      <c r="Q103" s="90"/>
      <c r="R103" s="90"/>
      <c r="S103" s="90"/>
      <c r="T103" s="90">
        <v>7</v>
      </c>
      <c r="U103" s="90">
        <f t="shared" si="118"/>
        <v>0</v>
      </c>
      <c r="V103" s="90"/>
      <c r="W103" s="90"/>
      <c r="X103" s="90"/>
      <c r="Y103" s="90"/>
      <c r="Z103" s="90"/>
      <c r="AA103" s="90"/>
      <c r="AB103" s="90"/>
      <c r="AC103" s="90"/>
      <c r="AD103" s="90"/>
      <c r="AF103" s="14"/>
      <c r="AJ103" s="14"/>
    </row>
    <row r="104" spans="1:47" x14ac:dyDescent="0.2">
      <c r="A104" s="90">
        <v>7</v>
      </c>
      <c r="B104" s="96" t="str">
        <f t="shared" si="119"/>
        <v>QUAKER HILL</v>
      </c>
      <c r="C104" s="96" t="str">
        <f t="shared" ref="C104" si="127">C103</f>
        <v>TOP BRASS</v>
      </c>
      <c r="D104" s="96" t="s">
        <v>33</v>
      </c>
      <c r="E104" s="93"/>
      <c r="F104" s="97"/>
      <c r="G104" s="91">
        <f>(SUM(K104:S104)+ SUM(V104:AD104))/H104</f>
        <v>40</v>
      </c>
      <c r="H104" s="90">
        <f>J104+U104</f>
        <v>1</v>
      </c>
      <c r="I104" s="98">
        <f>G104-E104</f>
        <v>40</v>
      </c>
      <c r="J104" s="90">
        <f>COUNT(K104:S104)</f>
        <v>1</v>
      </c>
      <c r="K104" s="90">
        <v>40</v>
      </c>
      <c r="L104" s="90"/>
      <c r="M104" s="90"/>
      <c r="N104" s="90"/>
      <c r="O104" s="90"/>
      <c r="P104" s="90"/>
      <c r="Q104" s="90"/>
      <c r="R104" s="90"/>
      <c r="S104" s="90"/>
      <c r="T104" s="90">
        <v>7</v>
      </c>
      <c r="U104" s="90">
        <f>COUNT(V104:AD104)</f>
        <v>0</v>
      </c>
      <c r="V104" s="90"/>
      <c r="W104" s="90"/>
      <c r="X104" s="90"/>
      <c r="Y104" s="90"/>
      <c r="Z104" s="90"/>
      <c r="AA104" s="90"/>
      <c r="AB104" s="90"/>
      <c r="AC104" s="90"/>
      <c r="AD104" s="90"/>
      <c r="AF104" s="14"/>
      <c r="AJ104" s="14"/>
      <c r="AN104" s="18"/>
    </row>
    <row r="105" spans="1:47" x14ac:dyDescent="0.2">
      <c r="A105" s="90">
        <v>7</v>
      </c>
      <c r="B105" s="96" t="str">
        <f t="shared" si="119"/>
        <v>QUAKER HILL</v>
      </c>
      <c r="C105" s="96" t="str">
        <f t="shared" ref="C105" si="128">C104</f>
        <v>TOP BRASS</v>
      </c>
      <c r="D105" s="96" t="s">
        <v>29</v>
      </c>
      <c r="E105" s="93"/>
      <c r="F105" s="97"/>
      <c r="G105" s="91">
        <f>(SUM(K105:S105)+ SUM(V105:AD105))/H105</f>
        <v>41</v>
      </c>
      <c r="H105" s="90">
        <f>J105+U105</f>
        <v>1</v>
      </c>
      <c r="I105" s="98">
        <f>G105-E105</f>
        <v>41</v>
      </c>
      <c r="J105" s="90">
        <f>COUNT(K105:S105)</f>
        <v>1</v>
      </c>
      <c r="K105" s="90">
        <v>41</v>
      </c>
      <c r="L105" s="90"/>
      <c r="M105" s="90"/>
      <c r="N105" s="90"/>
      <c r="O105" s="90"/>
      <c r="P105" s="90"/>
      <c r="Q105" s="90"/>
      <c r="R105" s="90"/>
      <c r="S105" s="90"/>
      <c r="T105" s="90">
        <v>7</v>
      </c>
      <c r="U105" s="90">
        <f>COUNT(V105:AD105)</f>
        <v>0</v>
      </c>
      <c r="V105" s="90"/>
      <c r="W105" s="90"/>
      <c r="X105" s="90"/>
      <c r="Y105" s="90"/>
      <c r="Z105" s="90"/>
      <c r="AA105" s="90"/>
      <c r="AB105" s="90"/>
      <c r="AC105" s="90"/>
      <c r="AD105" s="90"/>
      <c r="AF105" s="14"/>
      <c r="AJ105" s="14"/>
    </row>
    <row r="106" spans="1:47" x14ac:dyDescent="0.2">
      <c r="B106" s="57" t="str">
        <f t="shared" si="119"/>
        <v>QUAKER HILL</v>
      </c>
      <c r="C106" s="57" t="str">
        <f t="shared" ref="C106" si="129">C105</f>
        <v>TOP BRASS</v>
      </c>
      <c r="D106" s="18" t="s">
        <v>15</v>
      </c>
      <c r="E106" s="59">
        <f>SUM(LARGE(E95:E105,{1,2,3,4,5}))</f>
        <v>217.548</v>
      </c>
      <c r="F106" s="60"/>
      <c r="G106" s="27">
        <f t="shared" si="115"/>
        <v>215</v>
      </c>
      <c r="H106" s="32">
        <f>J107+U107</f>
        <v>12</v>
      </c>
      <c r="I106" s="61">
        <f t="shared" si="116"/>
        <v>-2.5480000000000018</v>
      </c>
      <c r="J106" s="18">
        <f>SUM(J95:J104)</f>
        <v>29</v>
      </c>
      <c r="K106" s="32">
        <f>SUM(K95:K105)</f>
        <v>216</v>
      </c>
      <c r="L106" s="32">
        <f t="shared" ref="L106:Q106" si="130">SUM(L95:L105)</f>
        <v>204</v>
      </c>
      <c r="M106" s="32">
        <f t="shared" si="130"/>
        <v>212</v>
      </c>
      <c r="N106" s="32">
        <f t="shared" si="130"/>
        <v>201</v>
      </c>
      <c r="O106" s="32">
        <f t="shared" si="130"/>
        <v>228</v>
      </c>
      <c r="P106" s="32">
        <f t="shared" si="130"/>
        <v>214</v>
      </c>
      <c r="Q106" s="32">
        <f t="shared" si="130"/>
        <v>0</v>
      </c>
      <c r="R106" s="18"/>
      <c r="S106" s="18"/>
      <c r="T106" s="18">
        <v>7</v>
      </c>
      <c r="U106" s="18">
        <f>SUM(U95:U104)</f>
        <v>30</v>
      </c>
      <c r="V106" s="32">
        <f t="shared" ref="V106:AB106" si="131">SUM(V95:V105)</f>
        <v>223</v>
      </c>
      <c r="W106" s="32">
        <f t="shared" si="131"/>
        <v>213</v>
      </c>
      <c r="X106" s="32">
        <f t="shared" si="131"/>
        <v>213</v>
      </c>
      <c r="Y106" s="32">
        <f t="shared" si="131"/>
        <v>213</v>
      </c>
      <c r="Z106" s="32">
        <f t="shared" si="131"/>
        <v>225</v>
      </c>
      <c r="AA106" s="32">
        <f t="shared" si="131"/>
        <v>218</v>
      </c>
      <c r="AB106" s="32">
        <f t="shared" si="131"/>
        <v>0</v>
      </c>
      <c r="AF106" s="14"/>
      <c r="AJ106" s="14"/>
      <c r="AO106" s="32"/>
      <c r="AP106" s="32"/>
      <c r="AQ106" s="32"/>
      <c r="AR106" s="18"/>
      <c r="AS106" s="18"/>
      <c r="AU106" s="18"/>
    </row>
    <row r="107" spans="1:47" x14ac:dyDescent="0.2">
      <c r="B107" s="66"/>
      <c r="C107" s="66"/>
      <c r="E107" s="67"/>
      <c r="F107" s="68"/>
      <c r="G107" s="27"/>
      <c r="H107" s="18"/>
      <c r="I107" s="61"/>
      <c r="J107" s="32">
        <f>SUM(K107:Q107)</f>
        <v>6</v>
      </c>
      <c r="K107" s="18">
        <f t="shared" ref="K107:Q107" si="132">COUNTIF(K106,"&gt;0")</f>
        <v>1</v>
      </c>
      <c r="L107" s="18">
        <f t="shared" si="132"/>
        <v>1</v>
      </c>
      <c r="M107" s="18">
        <f t="shared" si="132"/>
        <v>1</v>
      </c>
      <c r="N107" s="18">
        <f t="shared" si="132"/>
        <v>1</v>
      </c>
      <c r="O107" s="18">
        <f t="shared" si="132"/>
        <v>1</v>
      </c>
      <c r="P107" s="18">
        <f t="shared" si="132"/>
        <v>1</v>
      </c>
      <c r="Q107" s="18">
        <f t="shared" si="132"/>
        <v>0</v>
      </c>
      <c r="R107" s="18"/>
      <c r="S107" s="18"/>
      <c r="T107" s="18">
        <v>7</v>
      </c>
      <c r="U107" s="32">
        <f>SUM(V107:AB107)</f>
        <v>6</v>
      </c>
      <c r="V107" s="18">
        <f t="shared" ref="V107:AB107" si="133">COUNTIF(V106,"&gt;0")</f>
        <v>1</v>
      </c>
      <c r="W107" s="18">
        <f t="shared" si="133"/>
        <v>1</v>
      </c>
      <c r="X107" s="18">
        <f t="shared" si="133"/>
        <v>1</v>
      </c>
      <c r="Y107" s="18">
        <f t="shared" si="133"/>
        <v>1</v>
      </c>
      <c r="Z107" s="18">
        <f t="shared" si="133"/>
        <v>1</v>
      </c>
      <c r="AA107" s="18">
        <f t="shared" si="133"/>
        <v>1</v>
      </c>
      <c r="AB107" s="18">
        <f t="shared" si="133"/>
        <v>0</v>
      </c>
      <c r="AF107" s="14"/>
      <c r="AJ107" s="14"/>
    </row>
    <row r="108" spans="1:47" x14ac:dyDescent="0.2">
      <c r="A108" s="32"/>
      <c r="E108" s="67"/>
      <c r="F108" s="68"/>
      <c r="G108" s="71" t="s">
        <v>27</v>
      </c>
      <c r="H108" s="72">
        <f>J108+U108</f>
        <v>9</v>
      </c>
      <c r="J108" s="72">
        <f>SUM(K108:Q108)</f>
        <v>3</v>
      </c>
      <c r="K108" s="72">
        <v>0</v>
      </c>
      <c r="L108" s="72">
        <v>0</v>
      </c>
      <c r="M108" s="72">
        <v>0</v>
      </c>
      <c r="N108" s="72">
        <v>1</v>
      </c>
      <c r="O108" s="72">
        <v>1</v>
      </c>
      <c r="P108" s="72">
        <v>1</v>
      </c>
      <c r="Q108" s="72">
        <v>0</v>
      </c>
      <c r="R108" s="72"/>
      <c r="S108" s="72"/>
      <c r="T108" s="32"/>
      <c r="U108" s="72">
        <f>SUM(V108:AB108)</f>
        <v>6</v>
      </c>
      <c r="V108" s="72">
        <v>1</v>
      </c>
      <c r="W108" s="72">
        <v>1</v>
      </c>
      <c r="X108" s="72">
        <v>1</v>
      </c>
      <c r="Y108" s="72">
        <v>1</v>
      </c>
      <c r="Z108" s="72">
        <v>1</v>
      </c>
      <c r="AA108" s="72">
        <v>1</v>
      </c>
      <c r="AB108" s="72">
        <v>0</v>
      </c>
      <c r="AF108" s="14"/>
      <c r="AJ108" s="14"/>
    </row>
    <row r="109" spans="1:47" x14ac:dyDescent="0.2">
      <c r="A109" s="32"/>
      <c r="E109" s="67"/>
      <c r="F109" s="68"/>
      <c r="G109" s="75" t="s">
        <v>30</v>
      </c>
      <c r="H109" s="76">
        <f>J109+U109</f>
        <v>3</v>
      </c>
      <c r="I109" s="77"/>
      <c r="J109" s="76">
        <f>SUM(K109:Q109)</f>
        <v>3</v>
      </c>
      <c r="K109" s="76">
        <v>1</v>
      </c>
      <c r="L109" s="76">
        <v>1</v>
      </c>
      <c r="M109" s="76">
        <v>1</v>
      </c>
      <c r="N109" s="76">
        <v>0</v>
      </c>
      <c r="O109" s="76">
        <v>0</v>
      </c>
      <c r="P109" s="76">
        <v>0</v>
      </c>
      <c r="Q109" s="76">
        <v>0</v>
      </c>
      <c r="R109" s="76"/>
      <c r="S109" s="76"/>
      <c r="T109" s="78"/>
      <c r="U109" s="76">
        <f>SUM(V109:AB109)</f>
        <v>0</v>
      </c>
      <c r="V109" s="76">
        <v>0</v>
      </c>
      <c r="W109" s="76">
        <v>0</v>
      </c>
      <c r="X109" s="76">
        <v>0</v>
      </c>
      <c r="Y109" s="76">
        <v>0</v>
      </c>
      <c r="Z109" s="76">
        <v>0</v>
      </c>
      <c r="AA109" s="76">
        <v>0</v>
      </c>
      <c r="AB109" s="76">
        <v>0</v>
      </c>
      <c r="AF109" s="14"/>
      <c r="AJ109" s="14"/>
    </row>
    <row r="110" spans="1:47" x14ac:dyDescent="0.2">
      <c r="A110" s="79">
        <v>8</v>
      </c>
      <c r="B110" s="103"/>
      <c r="C110" s="103"/>
      <c r="D110" s="107"/>
      <c r="E110" s="105"/>
      <c r="F110" s="106"/>
      <c r="G110" s="105"/>
      <c r="H110" s="107"/>
      <c r="I110" s="108"/>
      <c r="J110" s="107">
        <f>COUNT(K110:S110)</f>
        <v>0</v>
      </c>
      <c r="K110" s="107"/>
      <c r="L110" s="107"/>
      <c r="M110" s="107"/>
      <c r="N110" s="107"/>
      <c r="O110" s="107"/>
      <c r="P110" s="107"/>
      <c r="Q110" s="107"/>
      <c r="R110" s="107"/>
      <c r="S110" s="107"/>
      <c r="T110" s="109">
        <v>8</v>
      </c>
      <c r="U110" s="107">
        <f>COUNT(V110:AD110)</f>
        <v>0</v>
      </c>
      <c r="V110" s="107"/>
      <c r="W110" s="107"/>
      <c r="X110" s="107"/>
      <c r="Y110" s="107"/>
      <c r="Z110" s="107"/>
      <c r="AA110" s="107"/>
      <c r="AB110" s="107"/>
      <c r="AC110" s="107"/>
      <c r="AD110" s="107"/>
      <c r="AF110" s="14"/>
      <c r="AJ110" s="14"/>
    </row>
    <row r="111" spans="1:47" x14ac:dyDescent="0.2">
      <c r="A111" s="107">
        <v>8</v>
      </c>
      <c r="B111" s="113" t="s">
        <v>40</v>
      </c>
      <c r="C111" s="113" t="s">
        <v>41</v>
      </c>
      <c r="D111" s="113" t="s">
        <v>35</v>
      </c>
      <c r="E111" s="107"/>
      <c r="F111" s="111"/>
      <c r="G111" s="105" t="e">
        <f t="shared" ref="G111:G121" si="134">(SUM(K111:S111)+ SUM(V111:AD111))/H111</f>
        <v>#DIV/0!</v>
      </c>
      <c r="H111" s="107">
        <f t="shared" ref="H111:H120" si="135">J111+U111</f>
        <v>0</v>
      </c>
      <c r="I111" s="112" t="e">
        <f t="shared" ref="I111:I121" si="136">G111-E111</f>
        <v>#DIV/0!</v>
      </c>
      <c r="J111" s="107">
        <f t="shared" ref="J111:J116" si="137">COUNT(K111:S111)</f>
        <v>0</v>
      </c>
      <c r="K111" s="107"/>
      <c r="L111" s="107"/>
      <c r="M111" s="107"/>
      <c r="N111" s="107"/>
      <c r="O111" s="107"/>
      <c r="P111" s="120"/>
      <c r="Q111" s="107"/>
      <c r="R111" s="107"/>
      <c r="S111" s="107"/>
      <c r="T111" s="107">
        <v>8</v>
      </c>
      <c r="U111" s="107">
        <f t="shared" ref="U111:U116" si="138">COUNT(V111:AD111)</f>
        <v>0</v>
      </c>
      <c r="V111" s="107"/>
      <c r="W111" s="107"/>
      <c r="X111" s="107"/>
      <c r="Y111" s="107"/>
      <c r="Z111" s="107"/>
      <c r="AA111" s="107"/>
      <c r="AB111" s="107"/>
      <c r="AC111" s="107"/>
      <c r="AD111" s="107"/>
      <c r="AF111" s="14"/>
      <c r="AJ111" s="14"/>
    </row>
    <row r="112" spans="1:47" x14ac:dyDescent="0.2">
      <c r="A112" s="107">
        <v>8</v>
      </c>
      <c r="B112" s="121" t="str">
        <f>B111</f>
        <v>Club8</v>
      </c>
      <c r="C112" s="121" t="str">
        <f t="shared" ref="C112:C121" si="139">C111</f>
        <v>Team8</v>
      </c>
      <c r="D112" s="113" t="s">
        <v>36</v>
      </c>
      <c r="E112" s="107"/>
      <c r="F112" s="115"/>
      <c r="G112" s="105" t="e">
        <f t="shared" si="134"/>
        <v>#DIV/0!</v>
      </c>
      <c r="H112" s="107">
        <f t="shared" si="135"/>
        <v>0</v>
      </c>
      <c r="I112" s="112" t="e">
        <f t="shared" si="136"/>
        <v>#DIV/0!</v>
      </c>
      <c r="J112" s="107">
        <f t="shared" si="137"/>
        <v>0</v>
      </c>
      <c r="K112" s="107"/>
      <c r="L112" s="107"/>
      <c r="M112" s="107"/>
      <c r="N112" s="107"/>
      <c r="O112" s="107"/>
      <c r="P112" s="120"/>
      <c r="Q112" s="107"/>
      <c r="R112" s="107"/>
      <c r="S112" s="107"/>
      <c r="T112" s="107">
        <v>8</v>
      </c>
      <c r="U112" s="107">
        <f t="shared" si="138"/>
        <v>0</v>
      </c>
      <c r="V112" s="107"/>
      <c r="W112" s="107"/>
      <c r="X112" s="107"/>
      <c r="Y112" s="107"/>
      <c r="Z112" s="107"/>
      <c r="AA112" s="107"/>
      <c r="AB112" s="107"/>
      <c r="AC112" s="107"/>
      <c r="AD112" s="107"/>
      <c r="AF112" s="14"/>
      <c r="AJ112" s="14"/>
    </row>
    <row r="113" spans="1:47" x14ac:dyDescent="0.2">
      <c r="A113" s="107">
        <v>8</v>
      </c>
      <c r="B113" s="121" t="str">
        <f t="shared" ref="B113:B121" si="140">B112</f>
        <v>Club8</v>
      </c>
      <c r="C113" s="121" t="str">
        <f t="shared" si="139"/>
        <v>Team8</v>
      </c>
      <c r="D113" s="113" t="s">
        <v>37</v>
      </c>
      <c r="E113" s="107"/>
      <c r="F113" s="111"/>
      <c r="G113" s="105" t="e">
        <f t="shared" si="134"/>
        <v>#DIV/0!</v>
      </c>
      <c r="H113" s="107">
        <f t="shared" si="135"/>
        <v>0</v>
      </c>
      <c r="I113" s="112" t="e">
        <f t="shared" si="136"/>
        <v>#DIV/0!</v>
      </c>
      <c r="J113" s="107">
        <f t="shared" si="137"/>
        <v>0</v>
      </c>
      <c r="K113" s="107"/>
      <c r="L113" s="107"/>
      <c r="M113" s="107"/>
      <c r="N113" s="107"/>
      <c r="O113" s="107"/>
      <c r="P113" s="120"/>
      <c r="Q113" s="107"/>
      <c r="R113" s="107"/>
      <c r="S113" s="107"/>
      <c r="T113" s="107">
        <v>8</v>
      </c>
      <c r="U113" s="107">
        <f t="shared" si="138"/>
        <v>0</v>
      </c>
      <c r="V113" s="107"/>
      <c r="W113" s="107"/>
      <c r="X113" s="107"/>
      <c r="Y113" s="107"/>
      <c r="Z113" s="107"/>
      <c r="AA113" s="107"/>
      <c r="AB113" s="107"/>
      <c r="AC113" s="107"/>
      <c r="AD113" s="107"/>
      <c r="AF113" s="14"/>
      <c r="AJ113" s="14"/>
    </row>
    <row r="114" spans="1:47" x14ac:dyDescent="0.2">
      <c r="A114" s="107">
        <v>8</v>
      </c>
      <c r="B114" s="121" t="str">
        <f t="shared" si="140"/>
        <v>Club8</v>
      </c>
      <c r="C114" s="121" t="str">
        <f t="shared" si="139"/>
        <v>Team8</v>
      </c>
      <c r="D114" s="113" t="s">
        <v>38</v>
      </c>
      <c r="E114" s="108"/>
      <c r="F114" s="111"/>
      <c r="G114" s="105" t="e">
        <f t="shared" si="134"/>
        <v>#DIV/0!</v>
      </c>
      <c r="H114" s="107">
        <f t="shared" si="135"/>
        <v>0</v>
      </c>
      <c r="I114" s="112" t="e">
        <f t="shared" si="136"/>
        <v>#DIV/0!</v>
      </c>
      <c r="J114" s="107">
        <f t="shared" si="137"/>
        <v>0</v>
      </c>
      <c r="K114" s="107"/>
      <c r="L114" s="107"/>
      <c r="M114" s="107"/>
      <c r="N114" s="107"/>
      <c r="O114" s="107"/>
      <c r="P114" s="120"/>
      <c r="Q114" s="107"/>
      <c r="R114" s="107"/>
      <c r="S114" s="107"/>
      <c r="T114" s="107">
        <v>8</v>
      </c>
      <c r="U114" s="107">
        <f t="shared" si="138"/>
        <v>0</v>
      </c>
      <c r="V114" s="107"/>
      <c r="W114" s="107"/>
      <c r="X114" s="107"/>
      <c r="Y114" s="107"/>
      <c r="Z114" s="107"/>
      <c r="AA114" s="107"/>
      <c r="AB114" s="107"/>
      <c r="AC114" s="107"/>
      <c r="AD114" s="107"/>
      <c r="AF114" s="14"/>
      <c r="AJ114" s="14"/>
    </row>
    <row r="115" spans="1:47" x14ac:dyDescent="0.2">
      <c r="A115" s="107">
        <v>8</v>
      </c>
      <c r="B115" s="121" t="str">
        <f t="shared" si="140"/>
        <v>Club8</v>
      </c>
      <c r="C115" s="121" t="str">
        <f t="shared" si="139"/>
        <v>Team8</v>
      </c>
      <c r="D115" s="113" t="s">
        <v>39</v>
      </c>
      <c r="E115" s="108"/>
      <c r="F115" s="111"/>
      <c r="G115" s="105" t="e">
        <f t="shared" si="134"/>
        <v>#DIV/0!</v>
      </c>
      <c r="H115" s="107">
        <f t="shared" si="135"/>
        <v>0</v>
      </c>
      <c r="I115" s="112" t="e">
        <f t="shared" si="136"/>
        <v>#DIV/0!</v>
      </c>
      <c r="J115" s="107">
        <f t="shared" si="137"/>
        <v>0</v>
      </c>
      <c r="K115" s="107"/>
      <c r="L115" s="107"/>
      <c r="M115" s="107"/>
      <c r="N115" s="107"/>
      <c r="O115" s="107"/>
      <c r="P115" s="120"/>
      <c r="Q115" s="107"/>
      <c r="R115" s="107"/>
      <c r="S115" s="107"/>
      <c r="T115" s="107">
        <v>8</v>
      </c>
      <c r="U115" s="107">
        <f t="shared" si="138"/>
        <v>0</v>
      </c>
      <c r="V115" s="107"/>
      <c r="W115" s="107"/>
      <c r="X115" s="107"/>
      <c r="Y115" s="107"/>
      <c r="Z115" s="107"/>
      <c r="AA115" s="107"/>
      <c r="AB115" s="107"/>
      <c r="AC115" s="107"/>
      <c r="AD115" s="107"/>
      <c r="AF115" s="14"/>
      <c r="AJ115" s="14"/>
    </row>
    <row r="116" spans="1:47" x14ac:dyDescent="0.2">
      <c r="A116" s="107">
        <v>8</v>
      </c>
      <c r="B116" s="121" t="str">
        <f t="shared" si="140"/>
        <v>Club8</v>
      </c>
      <c r="C116" s="121" t="str">
        <f t="shared" si="139"/>
        <v>Team8</v>
      </c>
      <c r="D116" s="113" t="s">
        <v>34</v>
      </c>
      <c r="E116" s="108"/>
      <c r="F116" s="115"/>
      <c r="G116" s="105" t="e">
        <f t="shared" si="134"/>
        <v>#DIV/0!</v>
      </c>
      <c r="H116" s="107">
        <f t="shared" si="135"/>
        <v>0</v>
      </c>
      <c r="I116" s="112" t="e">
        <f t="shared" si="136"/>
        <v>#DIV/0!</v>
      </c>
      <c r="J116" s="107">
        <f t="shared" si="137"/>
        <v>0</v>
      </c>
      <c r="K116" s="107"/>
      <c r="L116" s="107"/>
      <c r="M116" s="107"/>
      <c r="N116" s="107"/>
      <c r="O116" s="107"/>
      <c r="P116" s="120"/>
      <c r="Q116" s="107"/>
      <c r="R116" s="107"/>
      <c r="S116" s="107"/>
      <c r="T116" s="107">
        <v>8</v>
      </c>
      <c r="U116" s="107">
        <f t="shared" si="138"/>
        <v>0</v>
      </c>
      <c r="V116" s="107"/>
      <c r="W116" s="107"/>
      <c r="X116" s="107"/>
      <c r="Y116" s="107"/>
      <c r="Z116" s="107"/>
      <c r="AA116" s="107"/>
      <c r="AB116" s="107"/>
      <c r="AC116" s="107"/>
      <c r="AD116" s="107"/>
      <c r="AF116" s="14"/>
      <c r="AJ116" s="14"/>
    </row>
    <row r="117" spans="1:47" x14ac:dyDescent="0.2">
      <c r="A117" s="107">
        <v>8</v>
      </c>
      <c r="B117" s="121" t="str">
        <f t="shared" si="140"/>
        <v>Club8</v>
      </c>
      <c r="C117" s="121" t="str">
        <f t="shared" si="139"/>
        <v>Team8</v>
      </c>
      <c r="D117" s="113" t="s">
        <v>31</v>
      </c>
      <c r="E117" s="108"/>
      <c r="F117" s="111"/>
      <c r="G117" s="105" t="e">
        <f>(SUM(K117:S117)+ SUM(V117:AD117))/H117</f>
        <v>#DIV/0!</v>
      </c>
      <c r="H117" s="107">
        <f t="shared" si="135"/>
        <v>0</v>
      </c>
      <c r="I117" s="112" t="e">
        <f>G117-E117</f>
        <v>#DIV/0!</v>
      </c>
      <c r="J117" s="107">
        <f>COUNT(K117:S117)</f>
        <v>0</v>
      </c>
      <c r="K117" s="107"/>
      <c r="L117" s="107"/>
      <c r="M117" s="107"/>
      <c r="N117" s="107"/>
      <c r="O117" s="107"/>
      <c r="P117" s="120"/>
      <c r="Q117" s="107"/>
      <c r="R117" s="107"/>
      <c r="S117" s="107"/>
      <c r="T117" s="107">
        <v>8</v>
      </c>
      <c r="U117" s="107">
        <f>COUNT(V117:AD117)</f>
        <v>0</v>
      </c>
      <c r="V117" s="107"/>
      <c r="W117" s="107"/>
      <c r="X117" s="107"/>
      <c r="Y117" s="107"/>
      <c r="Z117" s="107"/>
      <c r="AA117" s="107"/>
      <c r="AB117" s="107"/>
      <c r="AC117" s="107"/>
      <c r="AD117" s="107"/>
      <c r="AF117" s="14"/>
      <c r="AJ117" s="14"/>
    </row>
    <row r="118" spans="1:47" x14ac:dyDescent="0.2">
      <c r="A118" s="107">
        <v>8</v>
      </c>
      <c r="B118" s="121" t="str">
        <f t="shared" si="140"/>
        <v>Club8</v>
      </c>
      <c r="C118" s="121" t="str">
        <f t="shared" si="139"/>
        <v>Team8</v>
      </c>
      <c r="D118" s="113" t="s">
        <v>32</v>
      </c>
      <c r="E118" s="108"/>
      <c r="F118" s="111"/>
      <c r="G118" s="105" t="e">
        <f>(SUM(K118:S118)+ SUM(V118:AD118))/H118</f>
        <v>#DIV/0!</v>
      </c>
      <c r="H118" s="107">
        <f t="shared" si="135"/>
        <v>0</v>
      </c>
      <c r="I118" s="112" t="e">
        <f>G118-E118</f>
        <v>#DIV/0!</v>
      </c>
      <c r="J118" s="107">
        <f>COUNT(K118:S118)</f>
        <v>0</v>
      </c>
      <c r="K118" s="107"/>
      <c r="L118" s="107"/>
      <c r="M118" s="107"/>
      <c r="N118" s="107"/>
      <c r="O118" s="107"/>
      <c r="P118" s="120"/>
      <c r="Q118" s="107"/>
      <c r="R118" s="107"/>
      <c r="S118" s="107"/>
      <c r="T118" s="107">
        <v>8</v>
      </c>
      <c r="U118" s="107">
        <f>COUNT(V118:AD118)</f>
        <v>0</v>
      </c>
      <c r="V118" s="107"/>
      <c r="W118" s="107"/>
      <c r="X118" s="107"/>
      <c r="Y118" s="107"/>
      <c r="Z118" s="107"/>
      <c r="AA118" s="107"/>
      <c r="AB118" s="107"/>
      <c r="AC118" s="107"/>
      <c r="AD118" s="107"/>
      <c r="AF118" s="14"/>
      <c r="AJ118" s="14"/>
    </row>
    <row r="119" spans="1:47" x14ac:dyDescent="0.2">
      <c r="A119" s="107">
        <v>8</v>
      </c>
      <c r="B119" s="121" t="str">
        <f t="shared" si="140"/>
        <v>Club8</v>
      </c>
      <c r="C119" s="121" t="str">
        <f t="shared" si="139"/>
        <v>Team8</v>
      </c>
      <c r="D119" s="113" t="s">
        <v>33</v>
      </c>
      <c r="E119" s="108"/>
      <c r="F119" s="111"/>
      <c r="G119" s="105" t="e">
        <f>(SUM(K119:S119)+ SUM(V119:AD119))/H119</f>
        <v>#DIV/0!</v>
      </c>
      <c r="H119" s="107">
        <f t="shared" si="135"/>
        <v>0</v>
      </c>
      <c r="I119" s="112" t="e">
        <f>G119-E119</f>
        <v>#DIV/0!</v>
      </c>
      <c r="J119" s="107">
        <f>COUNT(K119:S119)</f>
        <v>0</v>
      </c>
      <c r="K119" s="107"/>
      <c r="L119" s="107"/>
      <c r="M119" s="107"/>
      <c r="N119" s="107"/>
      <c r="O119" s="107"/>
      <c r="P119" s="107"/>
      <c r="Q119" s="107"/>
      <c r="R119" s="107"/>
      <c r="S119" s="107"/>
      <c r="T119" s="107">
        <v>8</v>
      </c>
      <c r="U119" s="107">
        <f>COUNT(V119:AD119)</f>
        <v>0</v>
      </c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8"/>
      <c r="AF119" s="14"/>
      <c r="AJ119" s="14"/>
      <c r="AN119" s="18"/>
    </row>
    <row r="120" spans="1:47" x14ac:dyDescent="0.2">
      <c r="A120" s="107">
        <v>8</v>
      </c>
      <c r="B120" s="121" t="str">
        <f t="shared" si="140"/>
        <v>Club8</v>
      </c>
      <c r="C120" s="121" t="str">
        <f t="shared" si="139"/>
        <v>Team8</v>
      </c>
      <c r="D120" s="113" t="s">
        <v>29</v>
      </c>
      <c r="E120" s="108"/>
      <c r="F120" s="111"/>
      <c r="G120" s="105" t="e">
        <f>(SUM(K120:S120)+ SUM(V120:AD120))/H120</f>
        <v>#DIV/0!</v>
      </c>
      <c r="H120" s="107">
        <f t="shared" si="135"/>
        <v>0</v>
      </c>
      <c r="I120" s="112" t="e">
        <f>G120-E120</f>
        <v>#DIV/0!</v>
      </c>
      <c r="J120" s="107">
        <f>COUNT(K120:S120)</f>
        <v>0</v>
      </c>
      <c r="K120" s="107"/>
      <c r="L120" s="107"/>
      <c r="M120" s="107"/>
      <c r="N120" s="107"/>
      <c r="O120" s="107"/>
      <c r="P120" s="107"/>
      <c r="Q120" s="107"/>
      <c r="R120" s="107"/>
      <c r="S120" s="107"/>
      <c r="T120" s="107">
        <v>8</v>
      </c>
      <c r="U120" s="107">
        <f>COUNT(V120:AD120)</f>
        <v>0</v>
      </c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8"/>
      <c r="AF120" s="14"/>
      <c r="AJ120" s="14"/>
    </row>
    <row r="121" spans="1:47" x14ac:dyDescent="0.2">
      <c r="B121" s="122" t="str">
        <f t="shared" si="140"/>
        <v>Club8</v>
      </c>
      <c r="C121" s="122" t="str">
        <f t="shared" si="139"/>
        <v>Team8</v>
      </c>
      <c r="D121" s="18" t="s">
        <v>15</v>
      </c>
      <c r="E121" s="59" t="e">
        <f>SUM(LARGE(E110:E120,{1,2,3,4,5}))</f>
        <v>#NUM!</v>
      </c>
      <c r="F121" s="60"/>
      <c r="G121" s="27" t="e">
        <f t="shared" si="134"/>
        <v>#DIV/0!</v>
      </c>
      <c r="H121" s="32">
        <f>J122+U122</f>
        <v>0</v>
      </c>
      <c r="I121" s="61" t="e">
        <f t="shared" si="136"/>
        <v>#DIV/0!</v>
      </c>
      <c r="J121" s="18">
        <f>SUM(J110:J119)</f>
        <v>0</v>
      </c>
      <c r="K121" s="32">
        <f>SUM(K110:K120)</f>
        <v>0</v>
      </c>
      <c r="L121" s="32">
        <f t="shared" ref="L121:Q121" si="141">SUM(L110:L120)</f>
        <v>0</v>
      </c>
      <c r="M121" s="32">
        <f t="shared" si="141"/>
        <v>0</v>
      </c>
      <c r="N121" s="32">
        <f t="shared" si="141"/>
        <v>0</v>
      </c>
      <c r="O121" s="32">
        <f t="shared" si="141"/>
        <v>0</v>
      </c>
      <c r="P121" s="32">
        <f t="shared" si="141"/>
        <v>0</v>
      </c>
      <c r="Q121" s="32">
        <f t="shared" si="141"/>
        <v>0</v>
      </c>
      <c r="R121" s="18"/>
      <c r="S121" s="18"/>
      <c r="T121" s="18">
        <v>8</v>
      </c>
      <c r="U121" s="18">
        <f>SUM(U110:U119)</f>
        <v>0</v>
      </c>
      <c r="V121" s="32">
        <f t="shared" ref="V121:AB121" si="142">SUM(V110:V120)</f>
        <v>0</v>
      </c>
      <c r="W121" s="32">
        <f t="shared" si="142"/>
        <v>0</v>
      </c>
      <c r="X121" s="32">
        <f t="shared" si="142"/>
        <v>0</v>
      </c>
      <c r="Y121" s="32">
        <f t="shared" si="142"/>
        <v>0</v>
      </c>
      <c r="Z121" s="32">
        <f t="shared" si="142"/>
        <v>0</v>
      </c>
      <c r="AA121" s="32">
        <f t="shared" si="142"/>
        <v>0</v>
      </c>
      <c r="AB121" s="32">
        <f t="shared" si="142"/>
        <v>0</v>
      </c>
      <c r="AF121" s="14"/>
      <c r="AJ121" s="14"/>
      <c r="AO121" s="32"/>
      <c r="AP121" s="32"/>
      <c r="AQ121" s="32"/>
      <c r="AR121" s="18"/>
      <c r="AS121" s="18"/>
      <c r="AU121" s="18"/>
    </row>
    <row r="122" spans="1:47" x14ac:dyDescent="0.2">
      <c r="B122" s="66"/>
      <c r="C122" s="66"/>
      <c r="E122" s="67"/>
      <c r="F122" s="68"/>
      <c r="G122" s="27"/>
      <c r="H122" s="18"/>
      <c r="I122" s="61"/>
      <c r="J122" s="32">
        <f>SUM(K122:Q122)</f>
        <v>0</v>
      </c>
      <c r="K122" s="18">
        <f t="shared" ref="K122:Q122" si="143">COUNTIF(K121,"&gt;0")</f>
        <v>0</v>
      </c>
      <c r="L122" s="18">
        <f t="shared" si="143"/>
        <v>0</v>
      </c>
      <c r="M122" s="18">
        <f t="shared" si="143"/>
        <v>0</v>
      </c>
      <c r="N122" s="18">
        <f t="shared" si="143"/>
        <v>0</v>
      </c>
      <c r="O122" s="18">
        <f t="shared" si="143"/>
        <v>0</v>
      </c>
      <c r="P122" s="18">
        <f t="shared" si="143"/>
        <v>0</v>
      </c>
      <c r="Q122" s="18">
        <f t="shared" si="143"/>
        <v>0</v>
      </c>
      <c r="R122" s="18"/>
      <c r="S122" s="18"/>
      <c r="T122" s="18">
        <v>8</v>
      </c>
      <c r="U122" s="32">
        <f>SUM(V122:AB122)</f>
        <v>0</v>
      </c>
      <c r="V122" s="18">
        <f t="shared" ref="V122:AB122" si="144">COUNTIF(V121,"&gt;0")</f>
        <v>0</v>
      </c>
      <c r="W122" s="18">
        <f t="shared" si="144"/>
        <v>0</v>
      </c>
      <c r="X122" s="18">
        <f t="shared" si="144"/>
        <v>0</v>
      </c>
      <c r="Y122" s="18">
        <f t="shared" si="144"/>
        <v>0</v>
      </c>
      <c r="Z122" s="18">
        <f t="shared" si="144"/>
        <v>0</v>
      </c>
      <c r="AA122" s="18">
        <f t="shared" si="144"/>
        <v>0</v>
      </c>
      <c r="AB122" s="18">
        <f t="shared" si="144"/>
        <v>0</v>
      </c>
      <c r="AF122" s="14"/>
      <c r="AJ122" s="14"/>
    </row>
    <row r="123" spans="1:47" x14ac:dyDescent="0.2">
      <c r="A123" s="32"/>
      <c r="D123" s="27"/>
      <c r="E123" s="27"/>
      <c r="F123" s="28"/>
      <c r="G123" s="71" t="s">
        <v>27</v>
      </c>
      <c r="H123" s="72">
        <f>J123+U123</f>
        <v>0</v>
      </c>
      <c r="J123" s="72">
        <f>SUM(K123:Q123)</f>
        <v>0</v>
      </c>
      <c r="K123" s="72">
        <v>0</v>
      </c>
      <c r="L123" s="72">
        <v>0</v>
      </c>
      <c r="M123" s="72">
        <v>0</v>
      </c>
      <c r="N123" s="72">
        <v>0</v>
      </c>
      <c r="O123" s="72">
        <v>0</v>
      </c>
      <c r="P123" s="72">
        <v>0</v>
      </c>
      <c r="Q123" s="72">
        <v>0</v>
      </c>
      <c r="R123" s="72"/>
      <c r="S123" s="72"/>
      <c r="T123" s="32"/>
      <c r="U123" s="72">
        <f>SUM(V123:AB123)</f>
        <v>0</v>
      </c>
      <c r="V123" s="72">
        <v>0</v>
      </c>
      <c r="W123" s="72">
        <v>0</v>
      </c>
      <c r="X123" s="72">
        <v>0</v>
      </c>
      <c r="Y123" s="72">
        <v>0</v>
      </c>
      <c r="Z123" s="72">
        <v>0</v>
      </c>
      <c r="AA123" s="72">
        <v>0</v>
      </c>
      <c r="AB123" s="72">
        <v>0</v>
      </c>
      <c r="AF123" s="14"/>
      <c r="AJ123" s="14"/>
    </row>
    <row r="124" spans="1:47" x14ac:dyDescent="0.2">
      <c r="A124" s="32"/>
      <c r="D124" s="27"/>
      <c r="E124" s="27"/>
      <c r="F124" s="27"/>
      <c r="G124" s="75" t="s">
        <v>30</v>
      </c>
      <c r="H124" s="76">
        <f>J124+U124</f>
        <v>0</v>
      </c>
      <c r="I124" s="77"/>
      <c r="J124" s="76">
        <f>SUM(K124:Q124)</f>
        <v>0</v>
      </c>
      <c r="K124" s="76">
        <v>0</v>
      </c>
      <c r="L124" s="76">
        <v>0</v>
      </c>
      <c r="M124" s="76">
        <v>0</v>
      </c>
      <c r="N124" s="76">
        <v>0</v>
      </c>
      <c r="O124" s="76">
        <v>0</v>
      </c>
      <c r="P124" s="76">
        <v>0</v>
      </c>
      <c r="Q124" s="76">
        <v>0</v>
      </c>
      <c r="R124" s="76"/>
      <c r="S124" s="76"/>
      <c r="T124" s="78"/>
      <c r="U124" s="76">
        <f>SUM(V124:AB124)</f>
        <v>0</v>
      </c>
      <c r="V124" s="76">
        <v>0</v>
      </c>
      <c r="W124" s="76">
        <v>0</v>
      </c>
      <c r="X124" s="76">
        <v>0</v>
      </c>
      <c r="Y124" s="76">
        <v>0</v>
      </c>
      <c r="Z124" s="76">
        <v>0</v>
      </c>
      <c r="AA124" s="76">
        <v>0</v>
      </c>
      <c r="AB124" s="76">
        <v>0</v>
      </c>
      <c r="AF124" s="14"/>
      <c r="AJ124" s="14"/>
    </row>
    <row r="125" spans="1:47" x14ac:dyDescent="0.2">
      <c r="A125" s="32"/>
      <c r="E125" s="27"/>
      <c r="F125" s="27"/>
      <c r="T125" s="32"/>
      <c r="X125" s="57"/>
      <c r="AF125" s="14"/>
      <c r="AJ125" s="14"/>
    </row>
    <row r="126" spans="1:47" x14ac:dyDescent="0.2">
      <c r="B126" s="18" t="s">
        <v>21</v>
      </c>
      <c r="C126" s="18" t="s">
        <v>22</v>
      </c>
      <c r="D126" s="18" t="s">
        <v>23</v>
      </c>
      <c r="E126" s="27" t="s">
        <v>24</v>
      </c>
      <c r="F126" s="27" t="s">
        <v>25</v>
      </c>
      <c r="G126" s="18" t="s">
        <v>26</v>
      </c>
      <c r="H126" s="18" t="s">
        <v>26</v>
      </c>
      <c r="I126" s="123"/>
      <c r="X126" s="57"/>
      <c r="AF126" s="14"/>
      <c r="AJ126" s="14"/>
    </row>
    <row r="127" spans="1:47" x14ac:dyDescent="0.2">
      <c r="A127" s="124" t="s">
        <v>16</v>
      </c>
      <c r="B127" s="125"/>
      <c r="G127" s="14"/>
      <c r="I127" s="123"/>
      <c r="L127" s="18"/>
      <c r="N127" s="14"/>
      <c r="P127" s="57"/>
      <c r="T127" s="57"/>
      <c r="AF127" s="14"/>
      <c r="AJ127" s="14"/>
    </row>
    <row r="128" spans="1:47" x14ac:dyDescent="0.2">
      <c r="A128" s="126" t="s">
        <v>0</v>
      </c>
      <c r="B128" s="127" t="s">
        <v>8</v>
      </c>
      <c r="C128" s="126" t="s">
        <v>13</v>
      </c>
      <c r="D128" s="126" t="s">
        <v>14</v>
      </c>
      <c r="E128" s="128" t="s">
        <v>17</v>
      </c>
      <c r="F128" s="129" t="s">
        <v>3</v>
      </c>
      <c r="G128" s="126" t="s">
        <v>14</v>
      </c>
      <c r="H128" s="129" t="s">
        <v>19</v>
      </c>
      <c r="I128" s="126" t="s">
        <v>18</v>
      </c>
      <c r="K128" s="18"/>
      <c r="N128" s="14"/>
      <c r="O128" s="57"/>
      <c r="S128" s="18"/>
      <c r="T128" s="14"/>
      <c r="AF128" s="14"/>
      <c r="AJ128" s="14"/>
    </row>
    <row r="129" spans="1:36" x14ac:dyDescent="0.2">
      <c r="C129" s="27"/>
      <c r="E129" s="16"/>
      <c r="F129" s="18"/>
      <c r="H129" s="73"/>
      <c r="I129" s="14"/>
      <c r="K129" s="57"/>
      <c r="N129" s="14"/>
      <c r="S129" s="18"/>
      <c r="T129" s="14"/>
      <c r="AF129" s="14"/>
      <c r="AJ129" s="14"/>
    </row>
    <row r="130" spans="1:36" x14ac:dyDescent="0.2">
      <c r="A130" s="18">
        <f>A6</f>
        <v>1</v>
      </c>
      <c r="B130" s="57" t="str">
        <f t="shared" ref="B130:B138" si="145">D6</f>
        <v>DAVE FRANKLAND</v>
      </c>
      <c r="C130" s="130">
        <f t="shared" ref="C130:E138" si="146">G6</f>
        <v>39.909090909090907</v>
      </c>
      <c r="D130" s="18">
        <f t="shared" si="146"/>
        <v>11</v>
      </c>
      <c r="E130" s="16">
        <f t="shared" si="146"/>
        <v>-1.7579090909090951</v>
      </c>
      <c r="F130" s="131">
        <f t="shared" ref="F130:G139" si="147">E6</f>
        <v>41.667000000000002</v>
      </c>
      <c r="G130" s="48">
        <f t="shared" si="147"/>
        <v>6</v>
      </c>
      <c r="H130" s="18">
        <f t="shared" ref="H130:H138" si="148">COUNTIF(F130,"&gt;0")</f>
        <v>1</v>
      </c>
      <c r="I130" s="18">
        <v>1</v>
      </c>
      <c r="N130" s="14"/>
      <c r="S130" s="18"/>
      <c r="T130" s="14"/>
      <c r="AF130" s="14"/>
      <c r="AJ130" s="14"/>
    </row>
    <row r="131" spans="1:36" x14ac:dyDescent="0.2">
      <c r="A131" s="18">
        <f t="shared" ref="A131:A139" si="149">A7</f>
        <v>1</v>
      </c>
      <c r="B131" s="57" t="str">
        <f t="shared" si="145"/>
        <v>SHAWN SPEARS</v>
      </c>
      <c r="C131" s="27">
        <f t="shared" si="146"/>
        <v>46.375</v>
      </c>
      <c r="D131" s="18">
        <f t="shared" si="146"/>
        <v>8</v>
      </c>
      <c r="E131" s="16">
        <f t="shared" si="146"/>
        <v>0.17499999999999716</v>
      </c>
      <c r="F131" s="131">
        <f t="shared" si="147"/>
        <v>46.2</v>
      </c>
      <c r="G131" s="48">
        <f t="shared" si="147"/>
        <v>10</v>
      </c>
      <c r="H131" s="18">
        <f t="shared" si="148"/>
        <v>1</v>
      </c>
      <c r="I131" s="18">
        <v>2</v>
      </c>
      <c r="N131" s="14"/>
      <c r="S131" s="18"/>
      <c r="T131" s="14"/>
      <c r="AF131" s="14"/>
      <c r="AJ131" s="14"/>
    </row>
    <row r="132" spans="1:36" x14ac:dyDescent="0.2">
      <c r="A132" s="18">
        <f t="shared" si="149"/>
        <v>1</v>
      </c>
      <c r="B132" s="57" t="str">
        <f t="shared" si="145"/>
        <v>DICK PALMER</v>
      </c>
      <c r="C132" s="27">
        <f t="shared" si="146"/>
        <v>43.833333333333336</v>
      </c>
      <c r="D132" s="18">
        <f t="shared" si="146"/>
        <v>6</v>
      </c>
      <c r="E132" s="16">
        <f t="shared" si="146"/>
        <v>-0.45266666666666566</v>
      </c>
      <c r="F132" s="131">
        <f t="shared" si="147"/>
        <v>44.286000000000001</v>
      </c>
      <c r="G132" s="48">
        <f t="shared" si="147"/>
        <v>7</v>
      </c>
      <c r="H132" s="18">
        <f t="shared" si="148"/>
        <v>1</v>
      </c>
      <c r="I132" s="18">
        <v>3</v>
      </c>
      <c r="N132" s="14"/>
      <c r="S132" s="18"/>
      <c r="T132" s="14"/>
      <c r="AF132" s="14"/>
      <c r="AJ132" s="14"/>
    </row>
    <row r="133" spans="1:36" x14ac:dyDescent="0.2">
      <c r="A133" s="18">
        <f t="shared" si="149"/>
        <v>1</v>
      </c>
      <c r="B133" s="57" t="str">
        <f t="shared" si="145"/>
        <v>MIKE A. SOBOL</v>
      </c>
      <c r="C133" s="27">
        <f t="shared" si="146"/>
        <v>46.777777777777779</v>
      </c>
      <c r="D133" s="18">
        <f t="shared" si="146"/>
        <v>9</v>
      </c>
      <c r="E133" s="16">
        <f t="shared" si="146"/>
        <v>0.36077777777777698</v>
      </c>
      <c r="F133" s="131">
        <f t="shared" si="147"/>
        <v>46.417000000000002</v>
      </c>
      <c r="G133" s="48">
        <f t="shared" si="147"/>
        <v>14</v>
      </c>
      <c r="H133" s="18">
        <f t="shared" si="148"/>
        <v>1</v>
      </c>
      <c r="I133" s="18">
        <v>4</v>
      </c>
      <c r="N133" s="14"/>
      <c r="S133" s="18"/>
      <c r="T133" s="14"/>
      <c r="AF133" s="14"/>
      <c r="AJ133" s="14"/>
    </row>
    <row r="134" spans="1:36" x14ac:dyDescent="0.2">
      <c r="A134" s="18">
        <f t="shared" si="149"/>
        <v>1</v>
      </c>
      <c r="B134" s="57" t="str">
        <f t="shared" si="145"/>
        <v>MIKE J. SOBOL</v>
      </c>
      <c r="C134" s="27">
        <f t="shared" si="146"/>
        <v>42.18181818181818</v>
      </c>
      <c r="D134" s="18">
        <f t="shared" si="146"/>
        <v>11</v>
      </c>
      <c r="E134" s="16">
        <f t="shared" si="146"/>
        <v>-1.1931818181818201</v>
      </c>
      <c r="F134" s="131">
        <f t="shared" si="147"/>
        <v>43.375</v>
      </c>
      <c r="G134" s="48">
        <f t="shared" si="147"/>
        <v>8</v>
      </c>
      <c r="H134" s="18">
        <f t="shared" si="148"/>
        <v>1</v>
      </c>
      <c r="I134" s="18">
        <v>5</v>
      </c>
      <c r="N134" s="14"/>
      <c r="S134" s="18"/>
      <c r="T134" s="14"/>
      <c r="AF134" s="14"/>
      <c r="AJ134" s="14"/>
    </row>
    <row r="135" spans="1:36" x14ac:dyDescent="0.2">
      <c r="A135" s="18">
        <f t="shared" si="149"/>
        <v>1</v>
      </c>
      <c r="B135" s="57" t="str">
        <f t="shared" si="145"/>
        <v>MATT HALLORAN</v>
      </c>
      <c r="C135" s="27">
        <f t="shared" si="146"/>
        <v>45.285714285714285</v>
      </c>
      <c r="D135" s="18">
        <f t="shared" si="146"/>
        <v>7</v>
      </c>
      <c r="E135" s="16">
        <f t="shared" si="146"/>
        <v>0.10371428571428254</v>
      </c>
      <c r="F135" s="131">
        <f t="shared" si="147"/>
        <v>45.182000000000002</v>
      </c>
      <c r="G135" s="48">
        <f t="shared" si="147"/>
        <v>11</v>
      </c>
      <c r="H135" s="18">
        <f t="shared" si="148"/>
        <v>1</v>
      </c>
      <c r="I135" s="18">
        <v>6</v>
      </c>
      <c r="N135" s="14"/>
      <c r="S135" s="18"/>
      <c r="T135" s="14"/>
      <c r="AF135" s="14"/>
      <c r="AJ135" s="14"/>
    </row>
    <row r="136" spans="1:36" x14ac:dyDescent="0.2">
      <c r="A136" s="18">
        <f t="shared" si="149"/>
        <v>1</v>
      </c>
      <c r="B136" s="57" t="str">
        <f t="shared" si="145"/>
        <v>TOM POTTER</v>
      </c>
      <c r="C136" s="27">
        <f t="shared" si="146"/>
        <v>40.428571428571431</v>
      </c>
      <c r="D136" s="18">
        <f t="shared" si="146"/>
        <v>7</v>
      </c>
      <c r="E136" s="16">
        <f t="shared" si="146"/>
        <v>-1.238428571428571</v>
      </c>
      <c r="F136" s="131">
        <f t="shared" si="147"/>
        <v>41.667000000000002</v>
      </c>
      <c r="G136" s="48">
        <f t="shared" si="147"/>
        <v>3</v>
      </c>
      <c r="H136" s="18">
        <f t="shared" si="148"/>
        <v>1</v>
      </c>
      <c r="I136" s="18">
        <v>7</v>
      </c>
      <c r="N136" s="14"/>
      <c r="S136" s="18"/>
      <c r="T136" s="14"/>
      <c r="AF136" s="14"/>
      <c r="AJ136" s="14"/>
    </row>
    <row r="137" spans="1:36" x14ac:dyDescent="0.2">
      <c r="A137" s="18">
        <f t="shared" si="149"/>
        <v>1</v>
      </c>
      <c r="B137" s="57" t="str">
        <f t="shared" si="145"/>
        <v>n08</v>
      </c>
      <c r="C137" s="27" t="e">
        <f t="shared" si="146"/>
        <v>#DIV/0!</v>
      </c>
      <c r="D137" s="18">
        <f t="shared" si="146"/>
        <v>0</v>
      </c>
      <c r="E137" s="16" t="e">
        <f t="shared" si="146"/>
        <v>#DIV/0!</v>
      </c>
      <c r="F137" s="131">
        <f t="shared" si="147"/>
        <v>0</v>
      </c>
      <c r="G137" s="48">
        <f t="shared" si="147"/>
        <v>0</v>
      </c>
      <c r="H137" s="18">
        <f t="shared" si="148"/>
        <v>0</v>
      </c>
      <c r="I137" s="18">
        <v>8</v>
      </c>
      <c r="N137" s="14"/>
      <c r="S137" s="18"/>
      <c r="T137" s="14"/>
      <c r="AF137" s="14"/>
      <c r="AJ137" s="14"/>
    </row>
    <row r="138" spans="1:36" x14ac:dyDescent="0.2">
      <c r="A138" s="18">
        <f t="shared" si="149"/>
        <v>1</v>
      </c>
      <c r="B138" s="57" t="str">
        <f t="shared" si="145"/>
        <v>n09</v>
      </c>
      <c r="C138" s="27" t="e">
        <f t="shared" si="146"/>
        <v>#DIV/0!</v>
      </c>
      <c r="D138" s="18">
        <f t="shared" si="146"/>
        <v>0</v>
      </c>
      <c r="E138" s="16" t="e">
        <f t="shared" si="146"/>
        <v>#DIV/0!</v>
      </c>
      <c r="F138" s="131">
        <f t="shared" si="147"/>
        <v>0</v>
      </c>
      <c r="G138" s="48">
        <f t="shared" si="147"/>
        <v>0</v>
      </c>
      <c r="H138" s="18">
        <f t="shared" si="148"/>
        <v>0</v>
      </c>
      <c r="I138" s="18">
        <v>9</v>
      </c>
      <c r="N138" s="14"/>
      <c r="S138" s="18"/>
      <c r="T138" s="14"/>
      <c r="AF138" s="14"/>
      <c r="AJ138" s="14"/>
    </row>
    <row r="139" spans="1:36" x14ac:dyDescent="0.2">
      <c r="A139" s="18">
        <f t="shared" si="149"/>
        <v>1</v>
      </c>
      <c r="B139" s="57" t="str">
        <f>D15</f>
        <v>n10</v>
      </c>
      <c r="C139" s="27" t="e">
        <f>G15</f>
        <v>#DIV/0!</v>
      </c>
      <c r="D139" s="18">
        <f>H15</f>
        <v>0</v>
      </c>
      <c r="E139" s="16" t="e">
        <f>I15</f>
        <v>#DIV/0!</v>
      </c>
      <c r="F139" s="131">
        <f t="shared" si="147"/>
        <v>0</v>
      </c>
      <c r="G139" s="48">
        <f t="shared" si="147"/>
        <v>0</v>
      </c>
      <c r="H139" s="18">
        <f>COUNTIF(F139,"&gt;0")</f>
        <v>0</v>
      </c>
      <c r="I139" s="18">
        <v>10</v>
      </c>
      <c r="N139" s="14"/>
      <c r="S139" s="18"/>
      <c r="T139" s="14"/>
      <c r="AF139" s="14"/>
      <c r="AJ139" s="14"/>
    </row>
    <row r="140" spans="1:36" x14ac:dyDescent="0.2">
      <c r="A140" s="18">
        <f t="shared" ref="A140:A149" si="150">A21</f>
        <v>2</v>
      </c>
      <c r="B140" s="57" t="str">
        <f t="shared" ref="B140:B148" si="151">D21</f>
        <v>MITCHELL DOMINIQUE</v>
      </c>
      <c r="C140" s="27">
        <f t="shared" ref="C140:E148" si="152">G21</f>
        <v>46.090909090909093</v>
      </c>
      <c r="D140" s="18">
        <f t="shared" si="152"/>
        <v>11</v>
      </c>
      <c r="E140" s="16">
        <f t="shared" si="152"/>
        <v>0.99090909090909207</v>
      </c>
      <c r="F140" s="131">
        <f>E21</f>
        <v>45.1</v>
      </c>
      <c r="G140" s="48">
        <f>F21</f>
        <v>10</v>
      </c>
      <c r="H140" s="18">
        <f t="shared" ref="H140:H148" si="153">COUNTIF(F140,"&gt;0")</f>
        <v>1</v>
      </c>
      <c r="I140" s="18">
        <v>1</v>
      </c>
      <c r="N140" s="14"/>
      <c r="S140" s="18"/>
      <c r="T140" s="14"/>
      <c r="AF140" s="14"/>
      <c r="AJ140" s="14"/>
    </row>
    <row r="141" spans="1:36" x14ac:dyDescent="0.2">
      <c r="A141" s="18">
        <f t="shared" si="150"/>
        <v>2</v>
      </c>
      <c r="B141" s="57" t="str">
        <f t="shared" si="151"/>
        <v>CLAYTON COOGAN</v>
      </c>
      <c r="C141" s="27">
        <f t="shared" si="152"/>
        <v>45.333333333333336</v>
      </c>
      <c r="D141" s="18">
        <f t="shared" si="152"/>
        <v>9</v>
      </c>
      <c r="E141" s="16">
        <f t="shared" si="152"/>
        <v>3.555333333333337</v>
      </c>
      <c r="F141" s="131">
        <f t="shared" ref="F141:G148" si="154">E22</f>
        <v>41.777999999999999</v>
      </c>
      <c r="G141" s="48">
        <f t="shared" si="154"/>
        <v>9</v>
      </c>
      <c r="H141" s="18">
        <f t="shared" si="153"/>
        <v>1</v>
      </c>
      <c r="I141" s="18">
        <v>2</v>
      </c>
      <c r="N141" s="14"/>
      <c r="S141" s="18"/>
      <c r="T141" s="14"/>
      <c r="AF141" s="14"/>
      <c r="AJ141" s="14"/>
    </row>
    <row r="142" spans="1:36" x14ac:dyDescent="0.2">
      <c r="A142" s="18">
        <f t="shared" si="150"/>
        <v>2</v>
      </c>
      <c r="B142" s="57" t="str">
        <f t="shared" si="151"/>
        <v>MIKE MASTALERZ</v>
      </c>
      <c r="C142" s="27">
        <f t="shared" si="152"/>
        <v>44.2</v>
      </c>
      <c r="D142" s="18">
        <f t="shared" si="152"/>
        <v>10</v>
      </c>
      <c r="E142" s="16">
        <f t="shared" si="152"/>
        <v>0.31099999999999994</v>
      </c>
      <c r="F142" s="131">
        <f t="shared" si="154"/>
        <v>43.889000000000003</v>
      </c>
      <c r="G142" s="48">
        <f t="shared" si="154"/>
        <v>9</v>
      </c>
      <c r="H142" s="18">
        <f t="shared" si="153"/>
        <v>1</v>
      </c>
      <c r="I142" s="18">
        <v>3</v>
      </c>
      <c r="N142" s="14"/>
      <c r="S142" s="18"/>
      <c r="T142" s="14"/>
      <c r="AF142" s="14"/>
      <c r="AJ142" s="14"/>
    </row>
    <row r="143" spans="1:36" x14ac:dyDescent="0.2">
      <c r="A143" s="18">
        <f t="shared" si="150"/>
        <v>2</v>
      </c>
      <c r="B143" s="57" t="str">
        <f t="shared" si="151"/>
        <v>AUSTIN SEMMELROCK</v>
      </c>
      <c r="C143" s="27">
        <f t="shared" si="152"/>
        <v>46.46153846153846</v>
      </c>
      <c r="D143" s="18">
        <f t="shared" si="152"/>
        <v>13</v>
      </c>
      <c r="E143" s="16">
        <f t="shared" si="152"/>
        <v>0.66153846153846274</v>
      </c>
      <c r="F143" s="131">
        <f t="shared" si="154"/>
        <v>45.8</v>
      </c>
      <c r="G143" s="48">
        <f t="shared" si="154"/>
        <v>10</v>
      </c>
      <c r="H143" s="18">
        <f t="shared" si="153"/>
        <v>1</v>
      </c>
      <c r="I143" s="18">
        <v>4</v>
      </c>
      <c r="N143" s="14"/>
      <c r="S143" s="18"/>
      <c r="T143" s="14"/>
      <c r="AF143" s="14"/>
      <c r="AJ143" s="14"/>
    </row>
    <row r="144" spans="1:36" x14ac:dyDescent="0.2">
      <c r="A144" s="18">
        <f t="shared" si="150"/>
        <v>2</v>
      </c>
      <c r="B144" s="57" t="str">
        <f t="shared" si="151"/>
        <v>MATT HANNON</v>
      </c>
      <c r="C144" s="27">
        <f t="shared" si="152"/>
        <v>43.857142857142854</v>
      </c>
      <c r="D144" s="18">
        <f t="shared" si="152"/>
        <v>7</v>
      </c>
      <c r="E144" s="16">
        <f t="shared" si="152"/>
        <v>-0.85685714285714454</v>
      </c>
      <c r="F144" s="131">
        <f t="shared" si="154"/>
        <v>44.713999999999999</v>
      </c>
      <c r="G144" s="48">
        <f t="shared" si="154"/>
        <v>7</v>
      </c>
      <c r="H144" s="18">
        <f t="shared" si="153"/>
        <v>1</v>
      </c>
      <c r="I144" s="18">
        <v>5</v>
      </c>
      <c r="N144" s="14"/>
      <c r="S144" s="18"/>
      <c r="T144" s="14"/>
      <c r="AF144" s="14"/>
      <c r="AJ144" s="14"/>
    </row>
    <row r="145" spans="1:36" x14ac:dyDescent="0.2">
      <c r="A145" s="18">
        <f t="shared" si="150"/>
        <v>2</v>
      </c>
      <c r="B145" s="57" t="str">
        <f t="shared" si="151"/>
        <v>JORGE VOLPE</v>
      </c>
      <c r="C145" s="27">
        <f t="shared" si="152"/>
        <v>44</v>
      </c>
      <c r="D145" s="18">
        <f t="shared" si="152"/>
        <v>1</v>
      </c>
      <c r="E145" s="16">
        <f t="shared" si="152"/>
        <v>2.7139999999999986</v>
      </c>
      <c r="F145" s="131">
        <f t="shared" si="154"/>
        <v>41.286000000000001</v>
      </c>
      <c r="G145" s="48">
        <f t="shared" si="154"/>
        <v>7</v>
      </c>
      <c r="H145" s="18">
        <f t="shared" si="153"/>
        <v>1</v>
      </c>
      <c r="I145" s="18">
        <v>6</v>
      </c>
      <c r="N145" s="14"/>
      <c r="S145" s="18"/>
      <c r="T145" s="14"/>
      <c r="AF145" s="14"/>
      <c r="AJ145" s="14"/>
    </row>
    <row r="146" spans="1:36" x14ac:dyDescent="0.2">
      <c r="A146" s="18">
        <f t="shared" si="150"/>
        <v>2</v>
      </c>
      <c r="B146" s="57" t="str">
        <f t="shared" si="151"/>
        <v>KENNETH DALTON</v>
      </c>
      <c r="C146" s="27">
        <f t="shared" si="152"/>
        <v>44</v>
      </c>
      <c r="D146" s="18">
        <f t="shared" si="152"/>
        <v>1</v>
      </c>
      <c r="E146" s="16">
        <f t="shared" si="152"/>
        <v>2</v>
      </c>
      <c r="F146" s="131">
        <f t="shared" si="154"/>
        <v>42</v>
      </c>
      <c r="G146" s="48">
        <f t="shared" si="154"/>
        <v>5</v>
      </c>
      <c r="H146" s="18">
        <f t="shared" si="153"/>
        <v>1</v>
      </c>
      <c r="I146" s="18">
        <v>7</v>
      </c>
      <c r="N146" s="14"/>
      <c r="S146" s="18"/>
      <c r="T146" s="14"/>
      <c r="AF146" s="14"/>
      <c r="AJ146" s="14"/>
    </row>
    <row r="147" spans="1:36" x14ac:dyDescent="0.2">
      <c r="A147" s="18">
        <f t="shared" si="150"/>
        <v>2</v>
      </c>
      <c r="B147" s="57" t="str">
        <f t="shared" si="151"/>
        <v>JACOB DELASHMUTT</v>
      </c>
      <c r="C147" s="27">
        <f t="shared" si="152"/>
        <v>44</v>
      </c>
      <c r="D147" s="18">
        <f t="shared" si="152"/>
        <v>8</v>
      </c>
      <c r="E147" s="16">
        <f t="shared" si="152"/>
        <v>2</v>
      </c>
      <c r="F147" s="131">
        <f t="shared" si="154"/>
        <v>42</v>
      </c>
      <c r="G147" s="48" t="str">
        <f t="shared" si="154"/>
        <v>OBS</v>
      </c>
      <c r="H147" s="18">
        <f t="shared" si="153"/>
        <v>1</v>
      </c>
      <c r="I147" s="18">
        <v>8</v>
      </c>
      <c r="N147" s="14"/>
      <c r="S147" s="18"/>
      <c r="T147" s="14"/>
      <c r="AF147" s="14"/>
      <c r="AJ147" s="14"/>
    </row>
    <row r="148" spans="1:36" x14ac:dyDescent="0.2">
      <c r="A148" s="18">
        <f t="shared" si="150"/>
        <v>2</v>
      </c>
      <c r="B148" s="57" t="str">
        <f t="shared" si="151"/>
        <v>n09</v>
      </c>
      <c r="C148" s="27" t="e">
        <f t="shared" si="152"/>
        <v>#DIV/0!</v>
      </c>
      <c r="D148" s="18">
        <f t="shared" si="152"/>
        <v>0</v>
      </c>
      <c r="E148" s="16" t="e">
        <f t="shared" si="152"/>
        <v>#DIV/0!</v>
      </c>
      <c r="F148" s="131">
        <f t="shared" si="154"/>
        <v>0</v>
      </c>
      <c r="G148" s="48">
        <f t="shared" si="154"/>
        <v>0</v>
      </c>
      <c r="H148" s="18">
        <f t="shared" si="153"/>
        <v>0</v>
      </c>
      <c r="I148" s="18">
        <v>9</v>
      </c>
      <c r="N148" s="14"/>
      <c r="S148" s="18"/>
      <c r="T148" s="14"/>
      <c r="AF148" s="14"/>
      <c r="AJ148" s="14"/>
    </row>
    <row r="149" spans="1:36" x14ac:dyDescent="0.2">
      <c r="A149" s="18">
        <f t="shared" si="150"/>
        <v>2</v>
      </c>
      <c r="B149" s="57" t="str">
        <f>D30</f>
        <v>n10</v>
      </c>
      <c r="C149" s="27" t="e">
        <f>G30</f>
        <v>#DIV/0!</v>
      </c>
      <c r="D149" s="18">
        <f>H30</f>
        <v>0</v>
      </c>
      <c r="E149" s="16" t="e">
        <f>I30</f>
        <v>#DIV/0!</v>
      </c>
      <c r="F149" s="131">
        <f>E30</f>
        <v>0</v>
      </c>
      <c r="G149" s="48">
        <f>F30</f>
        <v>0</v>
      </c>
      <c r="H149" s="18">
        <f>COUNTIF(F149,"&gt;0")</f>
        <v>0</v>
      </c>
      <c r="I149" s="18">
        <v>10</v>
      </c>
      <c r="N149" s="14"/>
      <c r="S149" s="18"/>
      <c r="T149" s="14"/>
      <c r="AF149" s="14"/>
      <c r="AJ149" s="14"/>
    </row>
    <row r="150" spans="1:36" x14ac:dyDescent="0.2">
      <c r="A150" s="18">
        <f t="shared" ref="A150:A159" si="155">A36</f>
        <v>3</v>
      </c>
      <c r="B150" s="57" t="str">
        <f t="shared" ref="B150:B158" si="156">D36</f>
        <v>JIM DOWD</v>
      </c>
      <c r="C150" s="27">
        <f t="shared" ref="C150:E158" si="157">G36</f>
        <v>43</v>
      </c>
      <c r="D150" s="18">
        <f t="shared" si="157"/>
        <v>9</v>
      </c>
      <c r="E150" s="16">
        <f t="shared" si="157"/>
        <v>1.8890000000000029</v>
      </c>
      <c r="F150" s="131">
        <f>E36</f>
        <v>41.110999999999997</v>
      </c>
      <c r="G150" s="48">
        <f>F36</f>
        <v>9</v>
      </c>
      <c r="H150" s="18">
        <f t="shared" ref="H150:H158" si="158">COUNTIF(F150,"&gt;0")</f>
        <v>1</v>
      </c>
      <c r="I150" s="18">
        <v>1</v>
      </c>
      <c r="N150" s="14"/>
      <c r="S150" s="18"/>
      <c r="T150" s="14"/>
      <c r="AF150" s="14"/>
      <c r="AJ150" s="14"/>
    </row>
    <row r="151" spans="1:36" x14ac:dyDescent="0.2">
      <c r="A151" s="18">
        <f t="shared" si="155"/>
        <v>3</v>
      </c>
      <c r="B151" s="57" t="str">
        <f t="shared" si="156"/>
        <v>STEVE ANTHONY</v>
      </c>
      <c r="C151" s="27">
        <f t="shared" si="157"/>
        <v>42.9</v>
      </c>
      <c r="D151" s="18">
        <f t="shared" si="157"/>
        <v>10</v>
      </c>
      <c r="E151" s="16">
        <f t="shared" si="157"/>
        <v>1.455999999999996</v>
      </c>
      <c r="F151" s="131">
        <f t="shared" ref="F151:G158" si="159">E37</f>
        <v>41.444000000000003</v>
      </c>
      <c r="G151" s="48">
        <f t="shared" si="159"/>
        <v>9</v>
      </c>
      <c r="H151" s="18">
        <f t="shared" si="158"/>
        <v>1</v>
      </c>
      <c r="I151" s="18">
        <v>2</v>
      </c>
      <c r="N151" s="14"/>
      <c r="S151" s="18"/>
      <c r="T151" s="14"/>
      <c r="AF151" s="14"/>
      <c r="AJ151" s="14"/>
    </row>
    <row r="152" spans="1:36" x14ac:dyDescent="0.2">
      <c r="A152" s="18">
        <f t="shared" si="155"/>
        <v>3</v>
      </c>
      <c r="B152" s="57" t="str">
        <f t="shared" si="156"/>
        <v>ERICH HEINONEN</v>
      </c>
      <c r="C152" s="27">
        <f t="shared" si="157"/>
        <v>40</v>
      </c>
      <c r="D152" s="18">
        <f t="shared" si="157"/>
        <v>1</v>
      </c>
      <c r="E152" s="16">
        <f t="shared" si="157"/>
        <v>-2</v>
      </c>
      <c r="F152" s="131">
        <f t="shared" si="159"/>
        <v>42</v>
      </c>
      <c r="G152" s="48">
        <f t="shared" si="159"/>
        <v>3</v>
      </c>
      <c r="H152" s="18">
        <f t="shared" si="158"/>
        <v>1</v>
      </c>
      <c r="I152" s="18">
        <v>3</v>
      </c>
      <c r="N152" s="14"/>
      <c r="S152" s="18"/>
      <c r="T152" s="14"/>
      <c r="AF152" s="14"/>
      <c r="AJ152" s="14"/>
    </row>
    <row r="153" spans="1:36" x14ac:dyDescent="0.2">
      <c r="A153" s="18">
        <f t="shared" si="155"/>
        <v>3</v>
      </c>
      <c r="B153" s="57" t="str">
        <f t="shared" si="156"/>
        <v>LARRY BARRETT</v>
      </c>
      <c r="C153" s="27">
        <f t="shared" si="157"/>
        <v>46.727272727272727</v>
      </c>
      <c r="D153" s="18">
        <f t="shared" si="157"/>
        <v>11</v>
      </c>
      <c r="E153" s="16">
        <f t="shared" si="157"/>
        <v>1.1822727272727249</v>
      </c>
      <c r="F153" s="131">
        <f t="shared" si="159"/>
        <v>45.545000000000002</v>
      </c>
      <c r="G153" s="48">
        <f t="shared" si="159"/>
        <v>11</v>
      </c>
      <c r="H153" s="18">
        <f t="shared" si="158"/>
        <v>1</v>
      </c>
      <c r="I153" s="18">
        <v>4</v>
      </c>
      <c r="N153" s="14"/>
      <c r="S153" s="18"/>
      <c r="T153" s="14"/>
      <c r="AF153" s="14"/>
      <c r="AJ153" s="14"/>
    </row>
    <row r="154" spans="1:36" x14ac:dyDescent="0.2">
      <c r="A154" s="18">
        <f t="shared" si="155"/>
        <v>3</v>
      </c>
      <c r="B154" s="57" t="str">
        <f t="shared" si="156"/>
        <v>TED NAUMEC</v>
      </c>
      <c r="C154" s="27">
        <f t="shared" si="157"/>
        <v>47.727272727272727</v>
      </c>
      <c r="D154" s="18">
        <f t="shared" si="157"/>
        <v>11</v>
      </c>
      <c r="E154" s="16">
        <f t="shared" si="157"/>
        <v>2.310272727272725</v>
      </c>
      <c r="F154" s="131">
        <f t="shared" si="159"/>
        <v>45.417000000000002</v>
      </c>
      <c r="G154" s="48">
        <f t="shared" si="159"/>
        <v>12</v>
      </c>
      <c r="H154" s="18">
        <f t="shared" si="158"/>
        <v>1</v>
      </c>
      <c r="I154" s="18">
        <v>5</v>
      </c>
      <c r="N154" s="14"/>
      <c r="S154" s="18"/>
      <c r="T154" s="14"/>
      <c r="AF154" s="14"/>
      <c r="AJ154" s="14"/>
    </row>
    <row r="155" spans="1:36" x14ac:dyDescent="0.2">
      <c r="A155" s="18">
        <f t="shared" si="155"/>
        <v>3</v>
      </c>
      <c r="B155" s="57" t="str">
        <f t="shared" si="156"/>
        <v>PAUL PREVOST</v>
      </c>
      <c r="C155" s="27">
        <f t="shared" si="157"/>
        <v>46.9</v>
      </c>
      <c r="D155" s="18">
        <f t="shared" si="157"/>
        <v>10</v>
      </c>
      <c r="E155" s="16">
        <f t="shared" si="157"/>
        <v>1.0820000000000007</v>
      </c>
      <c r="F155" s="131">
        <f t="shared" si="159"/>
        <v>45.817999999999998</v>
      </c>
      <c r="G155" s="48">
        <f t="shared" si="159"/>
        <v>12</v>
      </c>
      <c r="H155" s="18">
        <f t="shared" si="158"/>
        <v>1</v>
      </c>
      <c r="I155" s="18">
        <v>6</v>
      </c>
      <c r="N155" s="14"/>
      <c r="S155" s="18"/>
      <c r="T155" s="14"/>
      <c r="AF155" s="14"/>
      <c r="AJ155" s="14"/>
    </row>
    <row r="156" spans="1:36" x14ac:dyDescent="0.2">
      <c r="A156" s="18">
        <f t="shared" si="155"/>
        <v>3</v>
      </c>
      <c r="B156" s="57" t="str">
        <f t="shared" si="156"/>
        <v>SCOTT SCHMEID</v>
      </c>
      <c r="C156" s="27">
        <f t="shared" si="157"/>
        <v>39.4</v>
      </c>
      <c r="D156" s="18">
        <f t="shared" si="157"/>
        <v>5</v>
      </c>
      <c r="E156" s="16">
        <f t="shared" si="157"/>
        <v>-0.10000000000000142</v>
      </c>
      <c r="F156" s="131">
        <f t="shared" si="159"/>
        <v>39.5</v>
      </c>
      <c r="G156" s="48" t="str">
        <f t="shared" si="159"/>
        <v>OBS</v>
      </c>
      <c r="H156" s="18">
        <f t="shared" si="158"/>
        <v>1</v>
      </c>
      <c r="I156" s="18">
        <v>7</v>
      </c>
      <c r="N156" s="14"/>
      <c r="S156" s="18"/>
      <c r="T156" s="14"/>
      <c r="AF156" s="14"/>
      <c r="AJ156" s="14"/>
    </row>
    <row r="157" spans="1:36" x14ac:dyDescent="0.2">
      <c r="A157" s="18">
        <f t="shared" si="155"/>
        <v>3</v>
      </c>
      <c r="B157" s="57" t="str">
        <f t="shared" si="156"/>
        <v>n08</v>
      </c>
      <c r="C157" s="27" t="e">
        <f t="shared" si="157"/>
        <v>#DIV/0!</v>
      </c>
      <c r="D157" s="18">
        <f t="shared" si="157"/>
        <v>0</v>
      </c>
      <c r="E157" s="16" t="e">
        <f t="shared" si="157"/>
        <v>#DIV/0!</v>
      </c>
      <c r="F157" s="131">
        <f t="shared" si="159"/>
        <v>0</v>
      </c>
      <c r="G157" s="48">
        <f t="shared" si="159"/>
        <v>0</v>
      </c>
      <c r="H157" s="18">
        <f t="shared" si="158"/>
        <v>0</v>
      </c>
      <c r="I157" s="18">
        <v>8</v>
      </c>
      <c r="N157" s="14"/>
      <c r="S157" s="18"/>
      <c r="T157" s="14"/>
      <c r="AF157" s="14"/>
      <c r="AJ157" s="14"/>
    </row>
    <row r="158" spans="1:36" x14ac:dyDescent="0.2">
      <c r="A158" s="18">
        <f t="shared" si="155"/>
        <v>3</v>
      </c>
      <c r="B158" s="57" t="str">
        <f t="shared" si="156"/>
        <v>n09</v>
      </c>
      <c r="C158" s="27">
        <f t="shared" si="157"/>
        <v>43</v>
      </c>
      <c r="D158" s="18">
        <f t="shared" si="157"/>
        <v>1</v>
      </c>
      <c r="E158" s="16">
        <f t="shared" si="157"/>
        <v>43</v>
      </c>
      <c r="F158" s="131">
        <f t="shared" si="159"/>
        <v>0</v>
      </c>
      <c r="G158" s="48">
        <f t="shared" si="159"/>
        <v>0</v>
      </c>
      <c r="H158" s="18">
        <f t="shared" si="158"/>
        <v>0</v>
      </c>
      <c r="I158" s="18">
        <v>9</v>
      </c>
      <c r="N158" s="14"/>
      <c r="S158" s="18"/>
      <c r="T158" s="14"/>
      <c r="AF158" s="14"/>
      <c r="AJ158" s="14"/>
    </row>
    <row r="159" spans="1:36" x14ac:dyDescent="0.2">
      <c r="A159" s="18">
        <f t="shared" si="155"/>
        <v>3</v>
      </c>
      <c r="B159" s="57" t="str">
        <f>D45</f>
        <v>n10</v>
      </c>
      <c r="C159" s="27">
        <f>G45</f>
        <v>44</v>
      </c>
      <c r="D159" s="18">
        <f>H45</f>
        <v>1</v>
      </c>
      <c r="E159" s="16">
        <f>I45</f>
        <v>44</v>
      </c>
      <c r="F159" s="131">
        <f>E45</f>
        <v>0</v>
      </c>
      <c r="G159" s="48">
        <f>F45</f>
        <v>0</v>
      </c>
      <c r="H159" s="18">
        <f>COUNTIF(F159,"&gt;0")</f>
        <v>0</v>
      </c>
      <c r="I159" s="18">
        <v>10</v>
      </c>
      <c r="N159" s="14"/>
      <c r="S159" s="18"/>
      <c r="T159" s="14"/>
      <c r="AF159" s="14"/>
      <c r="AJ159" s="14"/>
    </row>
    <row r="160" spans="1:36" x14ac:dyDescent="0.2">
      <c r="A160" s="18">
        <f t="shared" ref="A160:A169" si="160">A51</f>
        <v>4</v>
      </c>
      <c r="B160" s="57" t="str">
        <f t="shared" ref="B160:B168" si="161">D51</f>
        <v>ROBERT FISHER, CoCpt</v>
      </c>
      <c r="C160" s="27">
        <f t="shared" ref="C160:E168" si="162">G51</f>
        <v>47.333333333333336</v>
      </c>
      <c r="D160" s="18">
        <f t="shared" si="162"/>
        <v>12</v>
      </c>
      <c r="E160" s="16">
        <f t="shared" si="162"/>
        <v>0.73333333333333428</v>
      </c>
      <c r="F160" s="131">
        <f>E51</f>
        <v>46.6</v>
      </c>
      <c r="G160" s="48">
        <f>F51</f>
        <v>10</v>
      </c>
      <c r="H160" s="18">
        <f t="shared" ref="H160:H168" si="163">COUNTIF(F160,"&gt;0")</f>
        <v>1</v>
      </c>
      <c r="I160" s="18">
        <v>1</v>
      </c>
      <c r="N160" s="14"/>
      <c r="S160" s="18"/>
      <c r="T160" s="14"/>
      <c r="AF160" s="14"/>
      <c r="AJ160" s="14"/>
    </row>
    <row r="161" spans="1:36" x14ac:dyDescent="0.2">
      <c r="A161" s="18">
        <f t="shared" si="160"/>
        <v>4</v>
      </c>
      <c r="B161" s="57" t="str">
        <f t="shared" si="161"/>
        <v>CHRIS CLELAND, CoCpt</v>
      </c>
      <c r="C161" s="27">
        <f t="shared" si="162"/>
        <v>41.272727272727273</v>
      </c>
      <c r="D161" s="18">
        <f t="shared" si="162"/>
        <v>11</v>
      </c>
      <c r="E161" s="16">
        <f t="shared" si="162"/>
        <v>4.672727272727272</v>
      </c>
      <c r="F161" s="131">
        <f t="shared" ref="F161:G168" si="164">E52</f>
        <v>36.6</v>
      </c>
      <c r="G161" s="48">
        <f t="shared" si="164"/>
        <v>5</v>
      </c>
      <c r="H161" s="18">
        <f t="shared" si="163"/>
        <v>1</v>
      </c>
      <c r="I161" s="18">
        <v>2</v>
      </c>
      <c r="N161" s="14"/>
      <c r="S161" s="18"/>
      <c r="T161" s="14"/>
      <c r="AF161" s="14"/>
      <c r="AJ161" s="14"/>
    </row>
    <row r="162" spans="1:36" x14ac:dyDescent="0.2">
      <c r="A162" s="18">
        <f t="shared" si="160"/>
        <v>4</v>
      </c>
      <c r="B162" s="57" t="str">
        <f t="shared" si="161"/>
        <v>JOEL WAGNER</v>
      </c>
      <c r="C162" s="27">
        <f t="shared" si="162"/>
        <v>45.916666666666664</v>
      </c>
      <c r="D162" s="18">
        <f t="shared" si="162"/>
        <v>12</v>
      </c>
      <c r="E162" s="16">
        <f t="shared" si="162"/>
        <v>2.1896666666666675</v>
      </c>
      <c r="F162" s="131">
        <f t="shared" si="164"/>
        <v>43.726999999999997</v>
      </c>
      <c r="G162" s="48">
        <f t="shared" si="164"/>
        <v>11</v>
      </c>
      <c r="H162" s="18">
        <f t="shared" si="163"/>
        <v>1</v>
      </c>
      <c r="I162" s="18">
        <v>3</v>
      </c>
      <c r="N162" s="14"/>
      <c r="S162" s="18"/>
      <c r="T162" s="14"/>
      <c r="AF162" s="14"/>
      <c r="AJ162" s="14"/>
    </row>
    <row r="163" spans="1:36" x14ac:dyDescent="0.2">
      <c r="A163" s="18">
        <f t="shared" si="160"/>
        <v>4</v>
      </c>
      <c r="B163" s="57" t="str">
        <f t="shared" si="161"/>
        <v>ROBBIE RAINVILLE</v>
      </c>
      <c r="C163" s="27">
        <f t="shared" si="162"/>
        <v>40.81818181818182</v>
      </c>
      <c r="D163" s="18">
        <f t="shared" si="162"/>
        <v>11</v>
      </c>
      <c r="E163" s="16">
        <f t="shared" si="162"/>
        <v>-1.4318181818181799</v>
      </c>
      <c r="F163" s="131">
        <f t="shared" si="164"/>
        <v>42.25</v>
      </c>
      <c r="G163" s="48">
        <f t="shared" si="164"/>
        <v>12</v>
      </c>
      <c r="H163" s="18">
        <f t="shared" si="163"/>
        <v>1</v>
      </c>
      <c r="I163" s="18">
        <v>4</v>
      </c>
      <c r="N163" s="14"/>
      <c r="S163" s="18"/>
      <c r="T163" s="14"/>
      <c r="AF163" s="14"/>
      <c r="AJ163" s="14"/>
    </row>
    <row r="164" spans="1:36" x14ac:dyDescent="0.2">
      <c r="A164" s="18">
        <f t="shared" si="160"/>
        <v>4</v>
      </c>
      <c r="B164" s="57" t="str">
        <f t="shared" si="161"/>
        <v>RICK HOWE</v>
      </c>
      <c r="C164" s="27">
        <f t="shared" si="162"/>
        <v>41.333333333333336</v>
      </c>
      <c r="D164" s="18">
        <f t="shared" si="162"/>
        <v>12</v>
      </c>
      <c r="E164" s="16">
        <f t="shared" si="162"/>
        <v>1.5833333333333357</v>
      </c>
      <c r="F164" s="131">
        <f t="shared" si="164"/>
        <v>39.75</v>
      </c>
      <c r="G164" s="48">
        <f t="shared" si="164"/>
        <v>12</v>
      </c>
      <c r="H164" s="18">
        <f t="shared" si="163"/>
        <v>1</v>
      </c>
      <c r="I164" s="18">
        <v>5</v>
      </c>
      <c r="N164" s="14"/>
      <c r="S164" s="18"/>
      <c r="T164" s="14"/>
      <c r="AF164" s="14"/>
      <c r="AJ164" s="14"/>
    </row>
    <row r="165" spans="1:36" x14ac:dyDescent="0.2">
      <c r="A165" s="18">
        <f t="shared" si="160"/>
        <v>4</v>
      </c>
      <c r="B165" s="57" t="str">
        <f t="shared" si="161"/>
        <v>RONNEY ROY</v>
      </c>
      <c r="C165" s="27">
        <f t="shared" si="162"/>
        <v>43.5</v>
      </c>
      <c r="D165" s="18">
        <f t="shared" si="162"/>
        <v>2</v>
      </c>
      <c r="E165" s="16">
        <f t="shared" si="162"/>
        <v>-2.5</v>
      </c>
      <c r="F165" s="131">
        <f t="shared" si="164"/>
        <v>46</v>
      </c>
      <c r="G165" s="48" t="str">
        <f t="shared" si="164"/>
        <v>OBS</v>
      </c>
      <c r="H165" s="18">
        <f t="shared" si="163"/>
        <v>1</v>
      </c>
      <c r="I165" s="18">
        <v>6</v>
      </c>
      <c r="N165" s="14"/>
      <c r="S165" s="18"/>
      <c r="T165" s="14"/>
      <c r="AF165" s="14"/>
      <c r="AJ165" s="14"/>
    </row>
    <row r="166" spans="1:36" x14ac:dyDescent="0.2">
      <c r="A166" s="18">
        <f t="shared" si="160"/>
        <v>4</v>
      </c>
      <c r="B166" s="57" t="str">
        <f t="shared" si="161"/>
        <v>DAVID ROY</v>
      </c>
      <c r="C166" s="27">
        <f t="shared" si="162"/>
        <v>32</v>
      </c>
      <c r="D166" s="18">
        <f t="shared" si="162"/>
        <v>1</v>
      </c>
      <c r="E166" s="16">
        <f t="shared" si="162"/>
        <v>-9.5</v>
      </c>
      <c r="F166" s="131">
        <f t="shared" si="164"/>
        <v>41.5</v>
      </c>
      <c r="G166" s="48" t="str">
        <f t="shared" si="164"/>
        <v>OBS</v>
      </c>
      <c r="H166" s="18">
        <f t="shared" si="163"/>
        <v>1</v>
      </c>
      <c r="I166" s="18">
        <v>7</v>
      </c>
      <c r="N166" s="14"/>
      <c r="S166" s="18"/>
      <c r="T166" s="14"/>
      <c r="AF166" s="14"/>
      <c r="AJ166" s="14"/>
    </row>
    <row r="167" spans="1:36" x14ac:dyDescent="0.2">
      <c r="A167" s="18">
        <f t="shared" si="160"/>
        <v>4</v>
      </c>
      <c r="B167" s="57" t="str">
        <f t="shared" si="161"/>
        <v>DYLAN ROY</v>
      </c>
      <c r="C167" s="27" t="e">
        <f t="shared" si="162"/>
        <v>#DIV/0!</v>
      </c>
      <c r="D167" s="18">
        <f t="shared" si="162"/>
        <v>0</v>
      </c>
      <c r="E167" s="16" t="e">
        <f t="shared" si="162"/>
        <v>#DIV/0!</v>
      </c>
      <c r="F167" s="131">
        <f t="shared" si="164"/>
        <v>31</v>
      </c>
      <c r="G167" s="48" t="str">
        <f t="shared" si="164"/>
        <v>OBS</v>
      </c>
      <c r="H167" s="18">
        <f t="shared" si="163"/>
        <v>1</v>
      </c>
      <c r="I167" s="18">
        <v>8</v>
      </c>
      <c r="N167" s="14"/>
      <c r="S167" s="18"/>
      <c r="T167" s="14"/>
      <c r="AF167" s="14"/>
      <c r="AJ167" s="14"/>
    </row>
    <row r="168" spans="1:36" x14ac:dyDescent="0.2">
      <c r="A168" s="18">
        <f t="shared" si="160"/>
        <v>4</v>
      </c>
      <c r="B168" s="57" t="str">
        <f t="shared" si="161"/>
        <v>n09</v>
      </c>
      <c r="C168" s="27" t="e">
        <f t="shared" si="162"/>
        <v>#DIV/0!</v>
      </c>
      <c r="D168" s="18">
        <f t="shared" si="162"/>
        <v>0</v>
      </c>
      <c r="E168" s="16" t="e">
        <f t="shared" si="162"/>
        <v>#DIV/0!</v>
      </c>
      <c r="F168" s="131">
        <f t="shared" si="164"/>
        <v>0</v>
      </c>
      <c r="G168" s="48">
        <f t="shared" si="164"/>
        <v>0</v>
      </c>
      <c r="H168" s="18">
        <f t="shared" si="163"/>
        <v>0</v>
      </c>
      <c r="I168" s="18">
        <v>9</v>
      </c>
      <c r="N168" s="14"/>
      <c r="S168" s="18"/>
      <c r="T168" s="14"/>
      <c r="AF168" s="14"/>
      <c r="AJ168" s="14"/>
    </row>
    <row r="169" spans="1:36" x14ac:dyDescent="0.2">
      <c r="A169" s="18">
        <f t="shared" si="160"/>
        <v>4</v>
      </c>
      <c r="B169" s="57" t="str">
        <f>D60</f>
        <v>n10</v>
      </c>
      <c r="C169" s="27" t="e">
        <f>G60</f>
        <v>#DIV/0!</v>
      </c>
      <c r="D169" s="18">
        <f>H60</f>
        <v>0</v>
      </c>
      <c r="E169" s="16" t="e">
        <f>I60</f>
        <v>#DIV/0!</v>
      </c>
      <c r="F169" s="131">
        <f>E60</f>
        <v>0</v>
      </c>
      <c r="G169" s="48">
        <f>F60</f>
        <v>0</v>
      </c>
      <c r="H169" s="18">
        <f>COUNTIF(F169,"&gt;0")</f>
        <v>0</v>
      </c>
      <c r="I169" s="18">
        <v>10</v>
      </c>
      <c r="N169" s="14"/>
      <c r="S169" s="18"/>
      <c r="T169" s="14"/>
      <c r="AE169" s="18"/>
      <c r="AF169" s="14"/>
      <c r="AJ169" s="14"/>
    </row>
    <row r="170" spans="1:36" x14ac:dyDescent="0.2">
      <c r="A170" s="18">
        <f t="shared" ref="A170:A177" si="165">A66</f>
        <v>5</v>
      </c>
      <c r="B170" s="57" t="str">
        <f t="shared" ref="B170:B178" si="166">D66</f>
        <v>MICHAEL BERTORELLI</v>
      </c>
      <c r="C170" s="27">
        <f t="shared" ref="C170:E178" si="167">G66</f>
        <v>46.555555555555557</v>
      </c>
      <c r="D170" s="18">
        <f t="shared" si="167"/>
        <v>9</v>
      </c>
      <c r="E170" s="16">
        <f t="shared" si="167"/>
        <v>-1.6754444444444445</v>
      </c>
      <c r="F170" s="131">
        <f>E66</f>
        <v>48.231000000000002</v>
      </c>
      <c r="G170" s="48">
        <f>F66</f>
        <v>13</v>
      </c>
      <c r="H170" s="18">
        <f t="shared" ref="H170:H178" si="168">COUNTIF(F170,"&gt;0")</f>
        <v>1</v>
      </c>
      <c r="I170" s="18">
        <v>1</v>
      </c>
      <c r="N170" s="14"/>
      <c r="S170" s="18"/>
      <c r="T170" s="14"/>
      <c r="AA170" s="18"/>
      <c r="AE170" s="18"/>
      <c r="AF170" s="14"/>
      <c r="AJ170" s="14"/>
    </row>
    <row r="171" spans="1:36" x14ac:dyDescent="0.2">
      <c r="A171" s="18">
        <f t="shared" si="165"/>
        <v>5</v>
      </c>
      <c r="B171" s="57" t="str">
        <f t="shared" si="166"/>
        <v>PATRICK LUFT</v>
      </c>
      <c r="C171" s="27">
        <f t="shared" si="167"/>
        <v>44.909090909090907</v>
      </c>
      <c r="D171" s="18">
        <f t="shared" si="167"/>
        <v>11</v>
      </c>
      <c r="E171" s="16">
        <f t="shared" si="167"/>
        <v>-1.4759090909090915</v>
      </c>
      <c r="F171" s="131">
        <f t="shared" ref="F171:G178" si="169">E67</f>
        <v>46.384999999999998</v>
      </c>
      <c r="G171" s="48">
        <f t="shared" si="169"/>
        <v>13</v>
      </c>
      <c r="H171" s="18">
        <f t="shared" si="168"/>
        <v>1</v>
      </c>
      <c r="I171" s="18">
        <v>2</v>
      </c>
      <c r="N171" s="14"/>
      <c r="S171" s="18"/>
      <c r="T171" s="14"/>
      <c r="AA171" s="18"/>
      <c r="AE171" s="18"/>
      <c r="AF171" s="14"/>
      <c r="AJ171" s="14"/>
    </row>
    <row r="172" spans="1:36" x14ac:dyDescent="0.2">
      <c r="A172" s="18">
        <f t="shared" si="165"/>
        <v>5</v>
      </c>
      <c r="B172" s="57" t="str">
        <f t="shared" si="166"/>
        <v>CHARLIE CIPRIANO</v>
      </c>
      <c r="C172" s="27">
        <f t="shared" si="167"/>
        <v>42.142857142857146</v>
      </c>
      <c r="D172" s="18">
        <f t="shared" si="167"/>
        <v>7</v>
      </c>
      <c r="E172" s="16">
        <f t="shared" si="167"/>
        <v>0.45085714285714573</v>
      </c>
      <c r="F172" s="131">
        <f t="shared" si="169"/>
        <v>41.692</v>
      </c>
      <c r="G172" s="48">
        <f t="shared" si="169"/>
        <v>13</v>
      </c>
      <c r="H172" s="18">
        <f t="shared" si="168"/>
        <v>1</v>
      </c>
      <c r="I172" s="18">
        <v>3</v>
      </c>
      <c r="N172" s="14"/>
      <c r="S172" s="18"/>
      <c r="T172" s="14"/>
      <c r="AA172" s="18"/>
      <c r="AE172" s="18"/>
      <c r="AF172" s="14"/>
      <c r="AJ172" s="14"/>
    </row>
    <row r="173" spans="1:36" x14ac:dyDescent="0.2">
      <c r="A173" s="18">
        <f t="shared" si="165"/>
        <v>5</v>
      </c>
      <c r="B173" s="57" t="str">
        <f t="shared" si="166"/>
        <v>DICK BURKE</v>
      </c>
      <c r="C173" s="27">
        <f t="shared" si="167"/>
        <v>42.444444444444443</v>
      </c>
      <c r="D173" s="18">
        <f t="shared" si="167"/>
        <v>9</v>
      </c>
      <c r="E173" s="16">
        <f t="shared" si="167"/>
        <v>1.1944444444444429</v>
      </c>
      <c r="F173" s="131">
        <f t="shared" si="169"/>
        <v>41.25</v>
      </c>
      <c r="G173" s="48">
        <f t="shared" si="169"/>
        <v>12</v>
      </c>
      <c r="H173" s="18">
        <f t="shared" si="168"/>
        <v>1</v>
      </c>
      <c r="I173" s="18">
        <v>4</v>
      </c>
      <c r="N173" s="14"/>
      <c r="S173" s="18"/>
      <c r="T173" s="14"/>
      <c r="AA173" s="18"/>
      <c r="AE173" s="18"/>
      <c r="AF173" s="14"/>
      <c r="AJ173" s="14"/>
    </row>
    <row r="174" spans="1:36" x14ac:dyDescent="0.2">
      <c r="A174" s="18">
        <f t="shared" si="165"/>
        <v>5</v>
      </c>
      <c r="B174" s="57" t="str">
        <f t="shared" si="166"/>
        <v>SHAUN NAGLE</v>
      </c>
      <c r="C174" s="27">
        <f t="shared" si="167"/>
        <v>41.375</v>
      </c>
      <c r="D174" s="18">
        <f t="shared" si="167"/>
        <v>8</v>
      </c>
      <c r="E174" s="16">
        <f t="shared" si="167"/>
        <v>2.375</v>
      </c>
      <c r="F174" s="131">
        <f t="shared" si="169"/>
        <v>39</v>
      </c>
      <c r="G174" s="48" t="str">
        <f t="shared" si="169"/>
        <v>OBS</v>
      </c>
      <c r="H174" s="18">
        <f t="shared" si="168"/>
        <v>1</v>
      </c>
      <c r="I174" s="18">
        <v>5</v>
      </c>
      <c r="N174" s="14"/>
      <c r="S174" s="18"/>
      <c r="T174" s="14"/>
      <c r="AA174" s="18"/>
      <c r="AE174" s="18"/>
      <c r="AF174" s="14"/>
      <c r="AJ174" s="14"/>
    </row>
    <row r="175" spans="1:36" x14ac:dyDescent="0.2">
      <c r="A175" s="18">
        <f t="shared" si="165"/>
        <v>5</v>
      </c>
      <c r="B175" s="57" t="str">
        <f t="shared" si="166"/>
        <v>JAMES DRAPER</v>
      </c>
      <c r="C175" s="27">
        <f t="shared" si="167"/>
        <v>42.625</v>
      </c>
      <c r="D175" s="18">
        <f t="shared" si="167"/>
        <v>8</v>
      </c>
      <c r="E175" s="16">
        <f t="shared" si="167"/>
        <v>0.125</v>
      </c>
      <c r="F175" s="131">
        <f t="shared" si="169"/>
        <v>42.5</v>
      </c>
      <c r="G175" s="48" t="str">
        <f t="shared" si="169"/>
        <v>OBS</v>
      </c>
      <c r="H175" s="18">
        <f t="shared" si="168"/>
        <v>1</v>
      </c>
      <c r="I175" s="18">
        <v>6</v>
      </c>
      <c r="N175" s="14"/>
      <c r="S175" s="18"/>
      <c r="T175" s="14"/>
      <c r="AA175" s="18"/>
      <c r="AE175" s="18"/>
      <c r="AF175" s="14"/>
      <c r="AJ175" s="14"/>
    </row>
    <row r="176" spans="1:36" x14ac:dyDescent="0.2">
      <c r="A176" s="18">
        <f t="shared" si="165"/>
        <v>5</v>
      </c>
      <c r="B176" s="57" t="str">
        <f t="shared" si="166"/>
        <v>HARRY WHITELEY</v>
      </c>
      <c r="C176" s="27">
        <f t="shared" si="167"/>
        <v>42</v>
      </c>
      <c r="D176" s="18">
        <f t="shared" si="167"/>
        <v>1</v>
      </c>
      <c r="E176" s="16">
        <f t="shared" si="167"/>
        <v>2</v>
      </c>
      <c r="F176" s="131">
        <f t="shared" si="169"/>
        <v>40</v>
      </c>
      <c r="G176" s="48" t="str">
        <f t="shared" si="169"/>
        <v>OBS</v>
      </c>
      <c r="H176" s="18">
        <f t="shared" si="168"/>
        <v>1</v>
      </c>
      <c r="I176" s="18">
        <v>7</v>
      </c>
      <c r="N176" s="14"/>
      <c r="S176" s="18"/>
      <c r="T176" s="14"/>
      <c r="AA176" s="18"/>
      <c r="AE176" s="18"/>
      <c r="AF176" s="14"/>
      <c r="AJ176" s="14"/>
    </row>
    <row r="177" spans="1:36" x14ac:dyDescent="0.2">
      <c r="A177" s="18">
        <f t="shared" si="165"/>
        <v>5</v>
      </c>
      <c r="B177" s="57" t="str">
        <f t="shared" si="166"/>
        <v>ROBERT BENNETT</v>
      </c>
      <c r="C177" s="27">
        <f t="shared" si="167"/>
        <v>40.5</v>
      </c>
      <c r="D177" s="18">
        <f t="shared" si="167"/>
        <v>2</v>
      </c>
      <c r="E177" s="16">
        <f t="shared" si="167"/>
        <v>7</v>
      </c>
      <c r="F177" s="131">
        <f t="shared" si="169"/>
        <v>33.5</v>
      </c>
      <c r="G177" s="48" t="str">
        <f t="shared" si="169"/>
        <v>OBS</v>
      </c>
      <c r="H177" s="18">
        <f t="shared" si="168"/>
        <v>1</v>
      </c>
      <c r="I177" s="18">
        <v>8</v>
      </c>
      <c r="N177" s="14"/>
      <c r="S177" s="18"/>
      <c r="T177" s="14"/>
      <c r="AA177" s="18"/>
      <c r="AE177" s="18"/>
      <c r="AF177" s="14"/>
      <c r="AJ177" s="14"/>
    </row>
    <row r="178" spans="1:36" x14ac:dyDescent="0.2">
      <c r="A178" s="18">
        <f>A74</f>
        <v>5</v>
      </c>
      <c r="B178" s="57" t="str">
        <f t="shared" si="166"/>
        <v>n09</v>
      </c>
      <c r="C178" s="27" t="e">
        <f t="shared" si="167"/>
        <v>#DIV/0!</v>
      </c>
      <c r="D178" s="18">
        <f t="shared" si="167"/>
        <v>0</v>
      </c>
      <c r="E178" s="16" t="e">
        <f t="shared" si="167"/>
        <v>#DIV/0!</v>
      </c>
      <c r="F178" s="131">
        <f t="shared" si="169"/>
        <v>0</v>
      </c>
      <c r="G178" s="48">
        <f t="shared" si="169"/>
        <v>0</v>
      </c>
      <c r="H178" s="18">
        <f t="shared" si="168"/>
        <v>0</v>
      </c>
      <c r="I178" s="18">
        <v>9</v>
      </c>
      <c r="N178" s="14"/>
      <c r="S178" s="18"/>
      <c r="T178" s="14"/>
      <c r="AA178" s="18"/>
      <c r="AE178" s="18"/>
      <c r="AF178" s="14"/>
      <c r="AJ178" s="14"/>
    </row>
    <row r="179" spans="1:36" x14ac:dyDescent="0.2">
      <c r="A179" s="18">
        <f>A75</f>
        <v>5</v>
      </c>
      <c r="B179" s="57" t="str">
        <f>D75</f>
        <v>n10</v>
      </c>
      <c r="C179" s="27" t="e">
        <f>G75</f>
        <v>#DIV/0!</v>
      </c>
      <c r="D179" s="18">
        <f>H75</f>
        <v>0</v>
      </c>
      <c r="E179" s="16" t="e">
        <f>I75</f>
        <v>#DIV/0!</v>
      </c>
      <c r="F179" s="131">
        <f>E75</f>
        <v>0</v>
      </c>
      <c r="G179" s="48">
        <f>F75</f>
        <v>0</v>
      </c>
      <c r="H179" s="18">
        <f>COUNTIF(F179,"&gt;0")</f>
        <v>0</v>
      </c>
      <c r="I179" s="18">
        <v>10</v>
      </c>
      <c r="N179" s="14"/>
      <c r="S179" s="18"/>
      <c r="T179" s="14"/>
      <c r="AA179" s="18"/>
      <c r="AE179" s="18"/>
      <c r="AF179" s="14"/>
      <c r="AJ179" s="14"/>
    </row>
    <row r="180" spans="1:36" x14ac:dyDescent="0.2">
      <c r="A180" s="18">
        <f t="shared" ref="A180:A189" si="170">A81</f>
        <v>6</v>
      </c>
      <c r="B180" s="57" t="str">
        <f t="shared" ref="B180:B188" si="171">D81</f>
        <v>MATT WEEKLY</v>
      </c>
      <c r="C180" s="27">
        <f t="shared" ref="C180:E188" si="172">G81</f>
        <v>45.2</v>
      </c>
      <c r="D180" s="18">
        <f t="shared" si="172"/>
        <v>10</v>
      </c>
      <c r="E180" s="16">
        <f t="shared" si="172"/>
        <v>2.382000000000005</v>
      </c>
      <c r="F180" s="131">
        <f>E81</f>
        <v>42.817999999999998</v>
      </c>
      <c r="G180" s="48">
        <f>F81</f>
        <v>11</v>
      </c>
      <c r="H180" s="18">
        <f t="shared" ref="H180:H188" si="173">COUNTIF(F180,"&gt;0")</f>
        <v>1</v>
      </c>
      <c r="I180" s="18">
        <v>1</v>
      </c>
      <c r="N180" s="14"/>
      <c r="S180" s="18"/>
      <c r="T180" s="14"/>
      <c r="AA180" s="18"/>
      <c r="AE180" s="18"/>
      <c r="AF180" s="14"/>
      <c r="AJ180" s="14"/>
    </row>
    <row r="181" spans="1:36" x14ac:dyDescent="0.2">
      <c r="A181" s="18">
        <f t="shared" si="170"/>
        <v>6</v>
      </c>
      <c r="B181" s="57" t="str">
        <f t="shared" si="171"/>
        <v>DICK KRONK</v>
      </c>
      <c r="C181" s="27">
        <f t="shared" si="172"/>
        <v>42.083333333333336</v>
      </c>
      <c r="D181" s="18">
        <f t="shared" si="172"/>
        <v>12</v>
      </c>
      <c r="E181" s="16">
        <f t="shared" si="172"/>
        <v>-2.6436666666666611</v>
      </c>
      <c r="F181" s="131">
        <f t="shared" ref="F181:G188" si="174">E82</f>
        <v>44.726999999999997</v>
      </c>
      <c r="G181" s="48">
        <f t="shared" si="174"/>
        <v>11</v>
      </c>
      <c r="H181" s="18">
        <f t="shared" si="173"/>
        <v>1</v>
      </c>
      <c r="I181" s="18">
        <v>2</v>
      </c>
      <c r="N181" s="14"/>
      <c r="S181" s="18"/>
      <c r="T181" s="14"/>
      <c r="AA181" s="18"/>
      <c r="AE181" s="18"/>
      <c r="AF181" s="14"/>
      <c r="AJ181" s="14"/>
    </row>
    <row r="182" spans="1:36" x14ac:dyDescent="0.2">
      <c r="A182" s="18">
        <f t="shared" si="170"/>
        <v>6</v>
      </c>
      <c r="B182" s="57" t="str">
        <f t="shared" si="171"/>
        <v>ALEX ANTIPOFF</v>
      </c>
      <c r="C182" s="27">
        <f t="shared" si="172"/>
        <v>41.888888888888886</v>
      </c>
      <c r="D182" s="18">
        <f t="shared" si="172"/>
        <v>9</v>
      </c>
      <c r="E182" s="16">
        <f t="shared" si="172"/>
        <v>1.6668888888888844</v>
      </c>
      <c r="F182" s="131">
        <f t="shared" si="174"/>
        <v>40.222000000000001</v>
      </c>
      <c r="G182" s="48">
        <f t="shared" si="174"/>
        <v>9</v>
      </c>
      <c r="H182" s="18">
        <f t="shared" si="173"/>
        <v>1</v>
      </c>
      <c r="I182" s="18">
        <v>3</v>
      </c>
      <c r="N182" s="14"/>
      <c r="S182" s="18"/>
      <c r="T182" s="14"/>
      <c r="AA182" s="18"/>
      <c r="AE182" s="18"/>
      <c r="AF182" s="14"/>
      <c r="AJ182" s="14"/>
    </row>
    <row r="183" spans="1:36" x14ac:dyDescent="0.2">
      <c r="A183" s="18">
        <f t="shared" si="170"/>
        <v>6</v>
      </c>
      <c r="B183" s="57" t="str">
        <f t="shared" si="171"/>
        <v>STEVEN BRENEK</v>
      </c>
      <c r="C183" s="27">
        <f t="shared" si="172"/>
        <v>41.125</v>
      </c>
      <c r="D183" s="18">
        <f t="shared" si="172"/>
        <v>8</v>
      </c>
      <c r="E183" s="16">
        <f t="shared" si="172"/>
        <v>1.4579999999999984</v>
      </c>
      <c r="F183" s="131">
        <f t="shared" si="174"/>
        <v>39.667000000000002</v>
      </c>
      <c r="G183" s="48">
        <f t="shared" si="174"/>
        <v>6</v>
      </c>
      <c r="H183" s="18">
        <f t="shared" si="173"/>
        <v>1</v>
      </c>
      <c r="I183" s="18">
        <v>4</v>
      </c>
      <c r="N183" s="14"/>
      <c r="S183" s="18"/>
      <c r="T183" s="14"/>
      <c r="AA183" s="18"/>
      <c r="AE183" s="18"/>
      <c r="AF183" s="14"/>
      <c r="AJ183" s="14"/>
    </row>
    <row r="184" spans="1:36" x14ac:dyDescent="0.2">
      <c r="A184" s="18">
        <f t="shared" si="170"/>
        <v>6</v>
      </c>
      <c r="B184" s="57" t="str">
        <f t="shared" si="171"/>
        <v>ROSS SANFILIPPO</v>
      </c>
      <c r="C184" s="27">
        <f t="shared" si="172"/>
        <v>45</v>
      </c>
      <c r="D184" s="18">
        <f t="shared" si="172"/>
        <v>8</v>
      </c>
      <c r="E184" s="16">
        <f t="shared" si="172"/>
        <v>0</v>
      </c>
      <c r="F184" s="131">
        <f t="shared" si="174"/>
        <v>45</v>
      </c>
      <c r="G184" s="48">
        <f t="shared" si="174"/>
        <v>11</v>
      </c>
      <c r="H184" s="18">
        <f t="shared" si="173"/>
        <v>1</v>
      </c>
      <c r="I184" s="18">
        <v>5</v>
      </c>
      <c r="N184" s="14"/>
      <c r="S184" s="18"/>
      <c r="T184" s="14"/>
      <c r="AA184" s="18"/>
      <c r="AE184" s="18"/>
      <c r="AF184" s="14"/>
      <c r="AJ184" s="14"/>
    </row>
    <row r="185" spans="1:36" x14ac:dyDescent="0.2">
      <c r="A185" s="18">
        <f t="shared" si="170"/>
        <v>6</v>
      </c>
      <c r="B185" s="57" t="str">
        <f t="shared" si="171"/>
        <v>GARY ROGOFF</v>
      </c>
      <c r="C185" s="27">
        <f t="shared" si="172"/>
        <v>45.363636363636367</v>
      </c>
      <c r="D185" s="18">
        <f t="shared" si="172"/>
        <v>11</v>
      </c>
      <c r="E185" s="16">
        <f t="shared" si="172"/>
        <v>-0.36336363636362989</v>
      </c>
      <c r="F185" s="131">
        <f t="shared" si="174"/>
        <v>45.726999999999997</v>
      </c>
      <c r="G185" s="48">
        <f t="shared" si="174"/>
        <v>11</v>
      </c>
      <c r="H185" s="18">
        <f t="shared" si="173"/>
        <v>1</v>
      </c>
      <c r="I185" s="18">
        <v>6</v>
      </c>
      <c r="N185" s="14"/>
      <c r="S185" s="18"/>
      <c r="T185" s="14"/>
      <c r="AA185" s="18"/>
      <c r="AE185" s="18"/>
      <c r="AF185" s="14"/>
      <c r="AJ185" s="14"/>
    </row>
    <row r="186" spans="1:36" x14ac:dyDescent="0.2">
      <c r="A186" s="18">
        <f t="shared" si="170"/>
        <v>6</v>
      </c>
      <c r="B186" s="57" t="str">
        <f t="shared" si="171"/>
        <v>n07</v>
      </c>
      <c r="C186" s="27" t="e">
        <f t="shared" si="172"/>
        <v>#DIV/0!</v>
      </c>
      <c r="D186" s="18">
        <f t="shared" si="172"/>
        <v>0</v>
      </c>
      <c r="E186" s="16" t="e">
        <f t="shared" si="172"/>
        <v>#DIV/0!</v>
      </c>
      <c r="F186" s="131">
        <f t="shared" si="174"/>
        <v>0</v>
      </c>
      <c r="G186" s="48">
        <f t="shared" si="174"/>
        <v>0</v>
      </c>
      <c r="H186" s="18">
        <f t="shared" si="173"/>
        <v>0</v>
      </c>
      <c r="I186" s="18">
        <v>7</v>
      </c>
      <c r="N186" s="14"/>
      <c r="S186" s="18"/>
      <c r="T186" s="14"/>
      <c r="AA186" s="18"/>
      <c r="AE186" s="18"/>
      <c r="AF186" s="14"/>
      <c r="AJ186" s="14"/>
    </row>
    <row r="187" spans="1:36" x14ac:dyDescent="0.2">
      <c r="A187" s="18">
        <f t="shared" si="170"/>
        <v>6</v>
      </c>
      <c r="B187" s="57" t="str">
        <f t="shared" si="171"/>
        <v>n08</v>
      </c>
      <c r="C187" s="27" t="e">
        <f t="shared" si="172"/>
        <v>#DIV/0!</v>
      </c>
      <c r="D187" s="18">
        <f t="shared" si="172"/>
        <v>0</v>
      </c>
      <c r="E187" s="16" t="e">
        <f t="shared" si="172"/>
        <v>#DIV/0!</v>
      </c>
      <c r="F187" s="131">
        <f t="shared" si="174"/>
        <v>0</v>
      </c>
      <c r="G187" s="48">
        <f t="shared" si="174"/>
        <v>0</v>
      </c>
      <c r="H187" s="18">
        <f t="shared" si="173"/>
        <v>0</v>
      </c>
      <c r="I187" s="18">
        <v>8</v>
      </c>
      <c r="N187" s="14"/>
      <c r="S187" s="18"/>
      <c r="T187" s="14"/>
      <c r="AA187" s="18"/>
      <c r="AE187" s="18"/>
      <c r="AF187" s="14"/>
      <c r="AJ187" s="14"/>
    </row>
    <row r="188" spans="1:36" x14ac:dyDescent="0.2">
      <c r="A188" s="18">
        <f t="shared" si="170"/>
        <v>6</v>
      </c>
      <c r="B188" s="57" t="str">
        <f t="shared" si="171"/>
        <v>n09</v>
      </c>
      <c r="C188" s="27" t="e">
        <f t="shared" si="172"/>
        <v>#DIV/0!</v>
      </c>
      <c r="D188" s="18">
        <f t="shared" si="172"/>
        <v>0</v>
      </c>
      <c r="E188" s="16" t="e">
        <f t="shared" si="172"/>
        <v>#DIV/0!</v>
      </c>
      <c r="F188" s="131">
        <f t="shared" si="174"/>
        <v>0</v>
      </c>
      <c r="G188" s="48">
        <f t="shared" si="174"/>
        <v>0</v>
      </c>
      <c r="H188" s="18">
        <f t="shared" si="173"/>
        <v>0</v>
      </c>
      <c r="I188" s="18">
        <v>9</v>
      </c>
      <c r="N188" s="14"/>
      <c r="S188" s="18"/>
      <c r="T188" s="14"/>
      <c r="AA188" s="18"/>
      <c r="AE188" s="18"/>
      <c r="AF188" s="14"/>
      <c r="AJ188" s="14"/>
    </row>
    <row r="189" spans="1:36" x14ac:dyDescent="0.2">
      <c r="A189" s="18">
        <f t="shared" si="170"/>
        <v>6</v>
      </c>
      <c r="B189" s="57" t="str">
        <f>D90</f>
        <v>n10</v>
      </c>
      <c r="C189" s="27" t="e">
        <f>G90</f>
        <v>#DIV/0!</v>
      </c>
      <c r="D189" s="18">
        <f>H90</f>
        <v>0</v>
      </c>
      <c r="E189" s="16" t="e">
        <f>I90</f>
        <v>#DIV/0!</v>
      </c>
      <c r="F189" s="131">
        <f>E90</f>
        <v>0</v>
      </c>
      <c r="G189" s="48">
        <f>F90</f>
        <v>0</v>
      </c>
      <c r="H189" s="18">
        <f>COUNTIF(F189,"&gt;0")</f>
        <v>0</v>
      </c>
      <c r="I189" s="18">
        <v>10</v>
      </c>
      <c r="N189" s="14"/>
      <c r="S189" s="18"/>
      <c r="T189" s="14"/>
      <c r="AA189" s="18"/>
      <c r="AJ189" s="14"/>
    </row>
    <row r="190" spans="1:36" x14ac:dyDescent="0.2">
      <c r="A190" s="18">
        <f t="shared" ref="A190:A199" si="175">A96</f>
        <v>7</v>
      </c>
      <c r="B190" s="57" t="str">
        <f t="shared" ref="B190:B198" si="176">D96</f>
        <v>ED BAXTER</v>
      </c>
      <c r="C190" s="27">
        <f t="shared" ref="C190:E198" si="177">G96</f>
        <v>42.545454545454547</v>
      </c>
      <c r="D190" s="18">
        <f t="shared" si="177"/>
        <v>11</v>
      </c>
      <c r="E190" s="16">
        <f t="shared" si="177"/>
        <v>0.87845454545454515</v>
      </c>
      <c r="F190" s="131">
        <f>E96</f>
        <v>41.667000000000002</v>
      </c>
      <c r="G190" s="48">
        <f>F96</f>
        <v>12</v>
      </c>
      <c r="H190" s="18">
        <f t="shared" ref="H190:H198" si="178">COUNTIF(F190,"&gt;0")</f>
        <v>1</v>
      </c>
      <c r="I190" s="18">
        <v>1</v>
      </c>
      <c r="J190" s="18"/>
      <c r="N190" s="14"/>
      <c r="S190" s="18"/>
      <c r="T190" s="14"/>
      <c r="AB190" s="18"/>
      <c r="AJ190" s="14"/>
    </row>
    <row r="191" spans="1:36" x14ac:dyDescent="0.2">
      <c r="A191" s="18">
        <f t="shared" si="175"/>
        <v>7</v>
      </c>
      <c r="B191" s="57" t="str">
        <f t="shared" si="176"/>
        <v>JOHN HUHN</v>
      </c>
      <c r="C191" s="27">
        <f t="shared" si="177"/>
        <v>45.18181818181818</v>
      </c>
      <c r="D191" s="18">
        <f t="shared" si="177"/>
        <v>11</v>
      </c>
      <c r="E191" s="16">
        <f t="shared" si="177"/>
        <v>0.34881818181818147</v>
      </c>
      <c r="F191" s="131">
        <f t="shared" ref="F191:G198" si="179">E97</f>
        <v>44.832999999999998</v>
      </c>
      <c r="G191" s="48">
        <f t="shared" si="179"/>
        <v>12</v>
      </c>
      <c r="H191" s="18">
        <f t="shared" si="178"/>
        <v>1</v>
      </c>
      <c r="I191" s="18">
        <v>2</v>
      </c>
      <c r="J191" s="18"/>
      <c r="N191" s="14"/>
      <c r="S191" s="18"/>
      <c r="T191" s="14"/>
      <c r="AB191" s="18"/>
      <c r="AJ191" s="14"/>
    </row>
    <row r="192" spans="1:36" x14ac:dyDescent="0.2">
      <c r="A192" s="18">
        <f t="shared" si="175"/>
        <v>7</v>
      </c>
      <c r="B192" s="57" t="str">
        <f t="shared" si="176"/>
        <v>BILL ECKHOFF</v>
      </c>
      <c r="C192" s="27">
        <f t="shared" si="177"/>
        <v>44.81818181818182</v>
      </c>
      <c r="D192" s="18">
        <f t="shared" si="177"/>
        <v>11</v>
      </c>
      <c r="E192" s="16">
        <f t="shared" si="177"/>
        <v>0.58718181818181847</v>
      </c>
      <c r="F192" s="131">
        <f t="shared" si="179"/>
        <v>44.231000000000002</v>
      </c>
      <c r="G192" s="48">
        <f t="shared" si="179"/>
        <v>13</v>
      </c>
      <c r="H192" s="18">
        <f t="shared" si="178"/>
        <v>1</v>
      </c>
      <c r="I192" s="18">
        <v>3</v>
      </c>
      <c r="J192" s="18"/>
      <c r="N192" s="14"/>
      <c r="S192" s="18"/>
      <c r="T192" s="14"/>
      <c r="AB192" s="18"/>
      <c r="AJ192" s="14"/>
    </row>
    <row r="193" spans="1:36" x14ac:dyDescent="0.2">
      <c r="A193" s="18">
        <f t="shared" si="175"/>
        <v>7</v>
      </c>
      <c r="B193" s="57" t="str">
        <f t="shared" si="176"/>
        <v>VINNY NADOLNY</v>
      </c>
      <c r="C193" s="27">
        <f t="shared" si="177"/>
        <v>43</v>
      </c>
      <c r="D193" s="18">
        <f t="shared" si="177"/>
        <v>1</v>
      </c>
      <c r="E193" s="16">
        <f t="shared" si="177"/>
        <v>-1.3999999999999986</v>
      </c>
      <c r="F193" s="131">
        <f t="shared" si="179"/>
        <v>44.4</v>
      </c>
      <c r="G193" s="48">
        <f t="shared" si="179"/>
        <v>5</v>
      </c>
      <c r="H193" s="18">
        <f t="shared" si="178"/>
        <v>1</v>
      </c>
      <c r="I193" s="18">
        <v>4</v>
      </c>
      <c r="J193" s="18"/>
      <c r="N193" s="14"/>
      <c r="S193" s="18"/>
      <c r="T193" s="14"/>
      <c r="AB193" s="18"/>
      <c r="AJ193" s="14"/>
    </row>
    <row r="194" spans="1:36" x14ac:dyDescent="0.2">
      <c r="A194" s="18">
        <f t="shared" si="175"/>
        <v>7</v>
      </c>
      <c r="B194" s="57" t="str">
        <f t="shared" si="176"/>
        <v>RICK LAMPRECT</v>
      </c>
      <c r="C194" s="27">
        <f t="shared" si="177"/>
        <v>38.5</v>
      </c>
      <c r="D194" s="18">
        <f t="shared" si="177"/>
        <v>4</v>
      </c>
      <c r="E194" s="16">
        <f t="shared" si="177"/>
        <v>-1.5</v>
      </c>
      <c r="F194" s="131">
        <f t="shared" si="179"/>
        <v>40</v>
      </c>
      <c r="G194" s="48">
        <f t="shared" si="179"/>
        <v>9</v>
      </c>
      <c r="H194" s="18">
        <f t="shared" si="178"/>
        <v>1</v>
      </c>
      <c r="I194" s="18">
        <v>5</v>
      </c>
      <c r="J194" s="18"/>
      <c r="N194" s="14"/>
      <c r="S194" s="18"/>
      <c r="T194" s="14"/>
      <c r="AB194" s="18"/>
      <c r="AJ194" s="14"/>
    </row>
    <row r="195" spans="1:36" x14ac:dyDescent="0.2">
      <c r="A195" s="18">
        <f t="shared" si="175"/>
        <v>7</v>
      </c>
      <c r="B195" s="57" t="str">
        <f t="shared" si="176"/>
        <v>CHRIS BOIX</v>
      </c>
      <c r="C195" s="27">
        <f t="shared" si="177"/>
        <v>43.454545454545453</v>
      </c>
      <c r="D195" s="18">
        <f t="shared" si="177"/>
        <v>11</v>
      </c>
      <c r="E195" s="16">
        <f t="shared" si="177"/>
        <v>1.0375454545454517</v>
      </c>
      <c r="F195" s="131">
        <f t="shared" si="179"/>
        <v>42.417000000000002</v>
      </c>
      <c r="G195" s="48">
        <f t="shared" si="179"/>
        <v>12</v>
      </c>
      <c r="H195" s="18">
        <f t="shared" si="178"/>
        <v>1</v>
      </c>
      <c r="I195" s="18">
        <v>6</v>
      </c>
      <c r="J195" s="18"/>
      <c r="N195" s="14"/>
      <c r="S195" s="18"/>
      <c r="T195" s="14"/>
      <c r="AB195" s="18"/>
      <c r="AJ195" s="14"/>
    </row>
    <row r="196" spans="1:36" x14ac:dyDescent="0.2">
      <c r="A196" s="18">
        <f t="shared" si="175"/>
        <v>7</v>
      </c>
      <c r="B196" s="57" t="str">
        <f t="shared" si="176"/>
        <v>RUSS SHAW</v>
      </c>
      <c r="C196" s="27">
        <f t="shared" si="177"/>
        <v>41</v>
      </c>
      <c r="D196" s="18">
        <f t="shared" si="177"/>
        <v>8</v>
      </c>
      <c r="E196" s="16">
        <f t="shared" si="177"/>
        <v>0.23100000000000165</v>
      </c>
      <c r="F196" s="131">
        <f t="shared" si="179"/>
        <v>40.768999999999998</v>
      </c>
      <c r="G196" s="48" t="str">
        <f t="shared" si="179"/>
        <v>SML</v>
      </c>
      <c r="H196" s="18">
        <f t="shared" si="178"/>
        <v>1</v>
      </c>
      <c r="I196" s="18">
        <v>7</v>
      </c>
      <c r="J196" s="18"/>
      <c r="N196" s="14"/>
      <c r="S196" s="18"/>
      <c r="T196" s="14"/>
      <c r="AB196" s="18"/>
      <c r="AJ196" s="14"/>
    </row>
    <row r="197" spans="1:36" x14ac:dyDescent="0.2">
      <c r="A197" s="18">
        <f t="shared" si="175"/>
        <v>7</v>
      </c>
      <c r="B197" s="57" t="str">
        <f t="shared" si="176"/>
        <v>n08</v>
      </c>
      <c r="C197" s="27" t="e">
        <f t="shared" si="177"/>
        <v>#DIV/0!</v>
      </c>
      <c r="D197" s="18">
        <f t="shared" si="177"/>
        <v>0</v>
      </c>
      <c r="E197" s="16" t="e">
        <f t="shared" si="177"/>
        <v>#DIV/0!</v>
      </c>
      <c r="F197" s="131">
        <f t="shared" si="179"/>
        <v>0</v>
      </c>
      <c r="G197" s="48">
        <f t="shared" si="179"/>
        <v>0</v>
      </c>
      <c r="H197" s="18">
        <f t="shared" si="178"/>
        <v>0</v>
      </c>
      <c r="I197" s="18">
        <v>8</v>
      </c>
      <c r="J197" s="18"/>
      <c r="N197" s="14"/>
      <c r="S197" s="18"/>
      <c r="T197" s="14"/>
      <c r="AB197" s="18"/>
      <c r="AJ197" s="14"/>
    </row>
    <row r="198" spans="1:36" x14ac:dyDescent="0.2">
      <c r="A198" s="18">
        <f t="shared" si="175"/>
        <v>7</v>
      </c>
      <c r="B198" s="57" t="str">
        <f t="shared" si="176"/>
        <v>n09</v>
      </c>
      <c r="C198" s="27">
        <f t="shared" si="177"/>
        <v>40</v>
      </c>
      <c r="D198" s="18">
        <f t="shared" si="177"/>
        <v>1</v>
      </c>
      <c r="E198" s="16">
        <f t="shared" si="177"/>
        <v>40</v>
      </c>
      <c r="F198" s="131">
        <f t="shared" si="179"/>
        <v>0</v>
      </c>
      <c r="G198" s="48">
        <f t="shared" si="179"/>
        <v>0</v>
      </c>
      <c r="H198" s="18">
        <f t="shared" si="178"/>
        <v>0</v>
      </c>
      <c r="I198" s="18">
        <v>9</v>
      </c>
      <c r="J198" s="18"/>
      <c r="N198" s="14"/>
      <c r="S198" s="18"/>
      <c r="T198" s="14"/>
      <c r="AB198" s="18"/>
      <c r="AJ198" s="14"/>
    </row>
    <row r="199" spans="1:36" x14ac:dyDescent="0.2">
      <c r="A199" s="18">
        <f t="shared" si="175"/>
        <v>7</v>
      </c>
      <c r="B199" s="57" t="str">
        <f>D105</f>
        <v>n10</v>
      </c>
      <c r="C199" s="27">
        <f>G105</f>
        <v>41</v>
      </c>
      <c r="D199" s="18">
        <f>H105</f>
        <v>1</v>
      </c>
      <c r="E199" s="16">
        <f>I105</f>
        <v>41</v>
      </c>
      <c r="F199" s="131">
        <f>E105</f>
        <v>0</v>
      </c>
      <c r="G199" s="48">
        <f>F105</f>
        <v>0</v>
      </c>
      <c r="H199" s="18">
        <f>COUNTIF(F199,"&gt;0")</f>
        <v>0</v>
      </c>
      <c r="I199" s="18">
        <v>10</v>
      </c>
      <c r="J199" s="18"/>
      <c r="N199" s="14"/>
      <c r="S199" s="18"/>
      <c r="T199" s="14"/>
      <c r="AB199" s="18"/>
      <c r="AJ199" s="14"/>
    </row>
    <row r="200" spans="1:36" x14ac:dyDescent="0.2">
      <c r="A200" s="18">
        <f t="shared" ref="A200:A209" si="180">A111</f>
        <v>8</v>
      </c>
      <c r="B200" s="57" t="str">
        <f t="shared" ref="B200:B208" si="181">D111</f>
        <v>n01</v>
      </c>
      <c r="C200" s="27" t="e">
        <f t="shared" ref="C200:E208" si="182">G111</f>
        <v>#DIV/0!</v>
      </c>
      <c r="D200" s="18">
        <f t="shared" si="182"/>
        <v>0</v>
      </c>
      <c r="E200" s="16" t="e">
        <f t="shared" si="182"/>
        <v>#DIV/0!</v>
      </c>
      <c r="F200" s="131">
        <f>E111</f>
        <v>0</v>
      </c>
      <c r="G200" s="48">
        <f>F111</f>
        <v>0</v>
      </c>
      <c r="H200" s="18">
        <f t="shared" ref="H200:H208" si="183">COUNTIF(F200,"&gt;0")</f>
        <v>0</v>
      </c>
      <c r="I200" s="18">
        <v>1</v>
      </c>
      <c r="J200" s="18"/>
      <c r="N200" s="14"/>
      <c r="S200" s="18"/>
      <c r="T200" s="14"/>
      <c r="AB200" s="18"/>
      <c r="AF200" s="14"/>
      <c r="AG200" s="18"/>
      <c r="AJ200" s="14"/>
    </row>
    <row r="201" spans="1:36" x14ac:dyDescent="0.2">
      <c r="A201" s="18">
        <f t="shared" si="180"/>
        <v>8</v>
      </c>
      <c r="B201" s="57" t="str">
        <f t="shared" si="181"/>
        <v>n02</v>
      </c>
      <c r="C201" s="27" t="e">
        <f t="shared" si="182"/>
        <v>#DIV/0!</v>
      </c>
      <c r="D201" s="18">
        <f t="shared" si="182"/>
        <v>0</v>
      </c>
      <c r="E201" s="16" t="e">
        <f t="shared" si="182"/>
        <v>#DIV/0!</v>
      </c>
      <c r="F201" s="131">
        <f t="shared" ref="F201:G208" si="184">E112</f>
        <v>0</v>
      </c>
      <c r="G201" s="48">
        <f t="shared" si="184"/>
        <v>0</v>
      </c>
      <c r="H201" s="18">
        <f t="shared" si="183"/>
        <v>0</v>
      </c>
      <c r="I201" s="18">
        <v>2</v>
      </c>
      <c r="J201" s="18"/>
      <c r="N201" s="14"/>
      <c r="S201" s="18"/>
      <c r="T201" s="14"/>
      <c r="AB201" s="18"/>
      <c r="AF201" s="14"/>
      <c r="AG201" s="18"/>
      <c r="AJ201" s="14"/>
    </row>
    <row r="202" spans="1:36" x14ac:dyDescent="0.2">
      <c r="A202" s="18">
        <f t="shared" si="180"/>
        <v>8</v>
      </c>
      <c r="B202" s="57" t="str">
        <f t="shared" si="181"/>
        <v>n03</v>
      </c>
      <c r="C202" s="27" t="e">
        <f t="shared" si="182"/>
        <v>#DIV/0!</v>
      </c>
      <c r="D202" s="18">
        <f t="shared" si="182"/>
        <v>0</v>
      </c>
      <c r="E202" s="16" t="e">
        <f t="shared" si="182"/>
        <v>#DIV/0!</v>
      </c>
      <c r="F202" s="131">
        <f t="shared" si="184"/>
        <v>0</v>
      </c>
      <c r="G202" s="48">
        <f t="shared" si="184"/>
        <v>0</v>
      </c>
      <c r="H202" s="18">
        <f t="shared" si="183"/>
        <v>0</v>
      </c>
      <c r="I202" s="18">
        <v>3</v>
      </c>
      <c r="J202" s="18"/>
      <c r="N202" s="14"/>
      <c r="S202" s="18"/>
      <c r="T202" s="14"/>
      <c r="AB202" s="18"/>
      <c r="AF202" s="14"/>
      <c r="AG202" s="18"/>
      <c r="AJ202" s="14"/>
    </row>
    <row r="203" spans="1:36" x14ac:dyDescent="0.2">
      <c r="A203" s="18">
        <f t="shared" si="180"/>
        <v>8</v>
      </c>
      <c r="B203" s="57" t="str">
        <f t="shared" si="181"/>
        <v>n04</v>
      </c>
      <c r="C203" s="27" t="e">
        <f t="shared" si="182"/>
        <v>#DIV/0!</v>
      </c>
      <c r="D203" s="18">
        <f t="shared" si="182"/>
        <v>0</v>
      </c>
      <c r="E203" s="16" t="e">
        <f t="shared" si="182"/>
        <v>#DIV/0!</v>
      </c>
      <c r="F203" s="131">
        <f t="shared" si="184"/>
        <v>0</v>
      </c>
      <c r="G203" s="48">
        <f t="shared" si="184"/>
        <v>0</v>
      </c>
      <c r="H203" s="18">
        <f t="shared" si="183"/>
        <v>0</v>
      </c>
      <c r="I203" s="18">
        <v>4</v>
      </c>
      <c r="K203" s="18"/>
      <c r="N203" s="14"/>
      <c r="S203" s="18"/>
      <c r="T203" s="14"/>
      <c r="AF203" s="14"/>
      <c r="AG203" s="18"/>
      <c r="AJ203" s="14"/>
    </row>
    <row r="204" spans="1:36" x14ac:dyDescent="0.2">
      <c r="A204" s="18">
        <f t="shared" si="180"/>
        <v>8</v>
      </c>
      <c r="B204" s="57" t="str">
        <f t="shared" si="181"/>
        <v>n05</v>
      </c>
      <c r="C204" s="27" t="e">
        <f t="shared" si="182"/>
        <v>#DIV/0!</v>
      </c>
      <c r="D204" s="18">
        <f t="shared" si="182"/>
        <v>0</v>
      </c>
      <c r="E204" s="16" t="e">
        <f t="shared" si="182"/>
        <v>#DIV/0!</v>
      </c>
      <c r="F204" s="131">
        <f t="shared" si="184"/>
        <v>0</v>
      </c>
      <c r="G204" s="48">
        <f t="shared" si="184"/>
        <v>0</v>
      </c>
      <c r="H204" s="18">
        <f t="shared" si="183"/>
        <v>0</v>
      </c>
      <c r="I204" s="18">
        <v>5</v>
      </c>
      <c r="K204" s="18"/>
      <c r="N204" s="14"/>
      <c r="S204" s="18"/>
      <c r="T204" s="14"/>
      <c r="AF204" s="14"/>
      <c r="AG204" s="18"/>
      <c r="AJ204" s="14"/>
    </row>
    <row r="205" spans="1:36" x14ac:dyDescent="0.2">
      <c r="A205" s="18">
        <f t="shared" si="180"/>
        <v>8</v>
      </c>
      <c r="B205" s="57" t="str">
        <f t="shared" si="181"/>
        <v>n06</v>
      </c>
      <c r="C205" s="27" t="e">
        <f t="shared" si="182"/>
        <v>#DIV/0!</v>
      </c>
      <c r="D205" s="18">
        <f t="shared" si="182"/>
        <v>0</v>
      </c>
      <c r="E205" s="16" t="e">
        <f t="shared" si="182"/>
        <v>#DIV/0!</v>
      </c>
      <c r="F205" s="131">
        <f t="shared" si="184"/>
        <v>0</v>
      </c>
      <c r="G205" s="48">
        <f t="shared" si="184"/>
        <v>0</v>
      </c>
      <c r="H205" s="18">
        <f t="shared" si="183"/>
        <v>0</v>
      </c>
      <c r="I205" s="18">
        <v>6</v>
      </c>
      <c r="K205" s="18"/>
      <c r="N205" s="14"/>
      <c r="S205" s="18"/>
      <c r="T205" s="14"/>
      <c r="AF205" s="14"/>
      <c r="AG205" s="18"/>
      <c r="AJ205" s="14"/>
    </row>
    <row r="206" spans="1:36" x14ac:dyDescent="0.2">
      <c r="A206" s="18">
        <f t="shared" si="180"/>
        <v>8</v>
      </c>
      <c r="B206" s="57" t="str">
        <f t="shared" si="181"/>
        <v>n07</v>
      </c>
      <c r="C206" s="27" t="e">
        <f t="shared" si="182"/>
        <v>#DIV/0!</v>
      </c>
      <c r="D206" s="18">
        <f t="shared" si="182"/>
        <v>0</v>
      </c>
      <c r="E206" s="16" t="e">
        <f t="shared" si="182"/>
        <v>#DIV/0!</v>
      </c>
      <c r="F206" s="131">
        <f t="shared" si="184"/>
        <v>0</v>
      </c>
      <c r="G206" s="48">
        <f t="shared" si="184"/>
        <v>0</v>
      </c>
      <c r="H206" s="18">
        <f t="shared" si="183"/>
        <v>0</v>
      </c>
      <c r="I206" s="18">
        <v>7</v>
      </c>
      <c r="K206" s="18"/>
      <c r="N206" s="14"/>
      <c r="S206" s="18"/>
      <c r="T206" s="14"/>
      <c r="AF206" s="14"/>
      <c r="AG206" s="18"/>
      <c r="AJ206" s="14"/>
    </row>
    <row r="207" spans="1:36" x14ac:dyDescent="0.2">
      <c r="A207" s="18">
        <f t="shared" si="180"/>
        <v>8</v>
      </c>
      <c r="B207" s="57" t="str">
        <f t="shared" si="181"/>
        <v>n08</v>
      </c>
      <c r="C207" s="27" t="e">
        <f t="shared" si="182"/>
        <v>#DIV/0!</v>
      </c>
      <c r="D207" s="18">
        <f t="shared" si="182"/>
        <v>0</v>
      </c>
      <c r="E207" s="16" t="e">
        <f t="shared" si="182"/>
        <v>#DIV/0!</v>
      </c>
      <c r="F207" s="131">
        <f t="shared" si="184"/>
        <v>0</v>
      </c>
      <c r="G207" s="48">
        <f t="shared" si="184"/>
        <v>0</v>
      </c>
      <c r="H207" s="18">
        <f t="shared" si="183"/>
        <v>0</v>
      </c>
      <c r="I207" s="18">
        <v>8</v>
      </c>
      <c r="K207" s="18"/>
      <c r="N207" s="14"/>
      <c r="S207" s="18"/>
      <c r="T207" s="14"/>
      <c r="AF207" s="14"/>
      <c r="AG207" s="18"/>
      <c r="AJ207" s="14"/>
    </row>
    <row r="208" spans="1:36" x14ac:dyDescent="0.2">
      <c r="A208" s="18">
        <f t="shared" si="180"/>
        <v>8</v>
      </c>
      <c r="B208" s="57" t="str">
        <f t="shared" si="181"/>
        <v>n09</v>
      </c>
      <c r="C208" s="27" t="e">
        <f t="shared" si="182"/>
        <v>#DIV/0!</v>
      </c>
      <c r="D208" s="18">
        <f t="shared" si="182"/>
        <v>0</v>
      </c>
      <c r="E208" s="16" t="e">
        <f t="shared" si="182"/>
        <v>#DIV/0!</v>
      </c>
      <c r="F208" s="131">
        <f t="shared" si="184"/>
        <v>0</v>
      </c>
      <c r="G208" s="48">
        <f t="shared" si="184"/>
        <v>0</v>
      </c>
      <c r="H208" s="18">
        <f t="shared" si="183"/>
        <v>0</v>
      </c>
      <c r="I208" s="18">
        <v>9</v>
      </c>
      <c r="K208" s="18"/>
      <c r="N208" s="14"/>
      <c r="S208" s="18"/>
      <c r="T208" s="14"/>
      <c r="AF208" s="14"/>
      <c r="AG208" s="18"/>
      <c r="AJ208" s="14"/>
    </row>
    <row r="209" spans="1:36" x14ac:dyDescent="0.2">
      <c r="A209" s="18">
        <f t="shared" si="180"/>
        <v>8</v>
      </c>
      <c r="B209" s="57" t="str">
        <f>D120</f>
        <v>n10</v>
      </c>
      <c r="C209" s="27" t="e">
        <f>G120</f>
        <v>#DIV/0!</v>
      </c>
      <c r="D209" s="18">
        <f>H120</f>
        <v>0</v>
      </c>
      <c r="E209" s="16" t="e">
        <f>I120</f>
        <v>#DIV/0!</v>
      </c>
      <c r="F209" s="131">
        <f>E120</f>
        <v>0</v>
      </c>
      <c r="G209" s="48">
        <f>F120</f>
        <v>0</v>
      </c>
      <c r="H209" s="18">
        <f>COUNTIF(F209,"&gt;0")</f>
        <v>0</v>
      </c>
      <c r="I209" s="18">
        <v>10</v>
      </c>
      <c r="L209" s="18"/>
      <c r="N209" s="14"/>
      <c r="AF209" s="14"/>
      <c r="AJ209" s="14"/>
    </row>
    <row r="210" spans="1:36" x14ac:dyDescent="0.2">
      <c r="B210" s="57"/>
      <c r="C210" s="27"/>
      <c r="E210" s="16"/>
      <c r="F210" s="16"/>
      <c r="G210" s="14"/>
      <c r="L210" s="18"/>
      <c r="N210" s="14"/>
      <c r="AF210" s="14"/>
      <c r="AJ210" s="14"/>
    </row>
    <row r="211" spans="1:36" x14ac:dyDescent="0.2">
      <c r="B211" s="57"/>
      <c r="C211" s="27"/>
      <c r="E211" s="16"/>
      <c r="F211" s="16"/>
      <c r="G211" s="14"/>
      <c r="L211" s="18"/>
      <c r="N211" s="14"/>
      <c r="AF211" s="14"/>
      <c r="AJ211" s="14"/>
    </row>
    <row r="212" spans="1:36" x14ac:dyDescent="0.2">
      <c r="B212" s="57"/>
      <c r="C212" s="27"/>
      <c r="G212" s="14"/>
      <c r="L212" s="18"/>
      <c r="N212" s="14"/>
      <c r="AF212" s="14"/>
      <c r="AJ212" s="14"/>
    </row>
    <row r="213" spans="1:36" x14ac:dyDescent="0.2">
      <c r="B213" s="57"/>
      <c r="C213" s="27"/>
      <c r="G213" s="14"/>
      <c r="L213" s="18"/>
      <c r="N213" s="14"/>
      <c r="AF213" s="14"/>
      <c r="AJ213" s="14"/>
    </row>
    <row r="214" spans="1:36" x14ac:dyDescent="0.2">
      <c r="B214" s="57"/>
      <c r="C214" s="27"/>
      <c r="E214" s="16"/>
      <c r="F214" s="16"/>
      <c r="G214" s="14"/>
      <c r="L214" s="18"/>
      <c r="N214" s="14"/>
      <c r="AF214" s="14"/>
      <c r="AJ214" s="14"/>
    </row>
    <row r="215" spans="1:36" x14ac:dyDescent="0.2">
      <c r="B215" s="57"/>
      <c r="C215" s="27"/>
      <c r="E215" s="18"/>
      <c r="F215" s="18"/>
      <c r="G215" s="14"/>
      <c r="L215" s="18"/>
      <c r="N215" s="14"/>
      <c r="AF215" s="14"/>
      <c r="AJ215" s="14"/>
    </row>
    <row r="216" spans="1:36" x14ac:dyDescent="0.2">
      <c r="B216" s="57"/>
      <c r="C216" s="27"/>
      <c r="G216" s="14"/>
      <c r="L216" s="18"/>
      <c r="N216" s="14"/>
      <c r="AF216" s="14"/>
      <c r="AJ216" s="14"/>
    </row>
    <row r="217" spans="1:36" x14ac:dyDescent="0.2">
      <c r="B217" s="57"/>
      <c r="C217" s="27"/>
      <c r="G217" s="14"/>
      <c r="L217" s="18"/>
      <c r="N217" s="14"/>
      <c r="AF217" s="14"/>
      <c r="AJ217" s="14"/>
    </row>
    <row r="218" spans="1:36" x14ac:dyDescent="0.2">
      <c r="B218" s="57"/>
      <c r="C218" s="27"/>
      <c r="E218" s="16"/>
      <c r="F218" s="16"/>
      <c r="G218" s="14"/>
      <c r="L218" s="18"/>
      <c r="N218" s="14"/>
      <c r="AF218" s="14"/>
      <c r="AJ218" s="14"/>
    </row>
    <row r="219" spans="1:36" x14ac:dyDescent="0.2">
      <c r="B219" s="57"/>
      <c r="C219" s="27"/>
      <c r="G219" s="14"/>
      <c r="L219" s="18"/>
      <c r="N219" s="14"/>
      <c r="AF219" s="14"/>
      <c r="AJ219" s="14"/>
    </row>
    <row r="220" spans="1:36" x14ac:dyDescent="0.2">
      <c r="B220" s="57"/>
      <c r="C220" s="27"/>
      <c r="G220" s="14"/>
      <c r="L220" s="18"/>
      <c r="N220" s="14"/>
      <c r="AF220" s="14"/>
      <c r="AJ220" s="14"/>
    </row>
    <row r="221" spans="1:36" x14ac:dyDescent="0.2">
      <c r="B221" s="57"/>
      <c r="C221" s="27"/>
      <c r="E221" s="16"/>
      <c r="F221" s="16"/>
      <c r="G221" s="14"/>
      <c r="L221" s="18"/>
      <c r="N221" s="14"/>
      <c r="AF221" s="14"/>
      <c r="AJ221" s="14"/>
    </row>
    <row r="222" spans="1:36" x14ac:dyDescent="0.2">
      <c r="B222" s="57"/>
      <c r="C222" s="27"/>
      <c r="E222" s="16"/>
      <c r="F222" s="16"/>
      <c r="G222" s="14"/>
      <c r="L222" s="18"/>
      <c r="N222" s="14"/>
      <c r="AF222" s="14"/>
      <c r="AJ222" s="14"/>
    </row>
    <row r="223" spans="1:36" x14ac:dyDescent="0.2">
      <c r="B223" s="57"/>
      <c r="C223" s="27"/>
      <c r="E223" s="16"/>
      <c r="F223" s="16"/>
      <c r="G223" s="14"/>
      <c r="L223" s="18"/>
      <c r="N223" s="14"/>
      <c r="AF223" s="14"/>
      <c r="AJ223" s="14"/>
    </row>
    <row r="224" spans="1:36" x14ac:dyDescent="0.2">
      <c r="B224" s="57"/>
      <c r="C224" s="27"/>
      <c r="G224" s="14"/>
      <c r="L224" s="18"/>
      <c r="N224" s="14"/>
      <c r="AF224" s="14"/>
      <c r="AJ224" s="14"/>
    </row>
    <row r="225" spans="2:36" x14ac:dyDescent="0.2">
      <c r="B225" s="57"/>
      <c r="C225" s="27"/>
      <c r="G225" s="14"/>
      <c r="L225" s="18"/>
      <c r="N225" s="14"/>
      <c r="AF225" s="14"/>
      <c r="AJ225" s="14"/>
    </row>
    <row r="226" spans="2:36" x14ac:dyDescent="0.2">
      <c r="B226" s="57"/>
      <c r="C226" s="27"/>
      <c r="G226" s="14"/>
      <c r="L226" s="18"/>
      <c r="N226" s="14"/>
      <c r="AF226" s="14"/>
      <c r="AJ226" s="14"/>
    </row>
    <row r="227" spans="2:36" x14ac:dyDescent="0.2">
      <c r="B227" s="57"/>
      <c r="C227" s="27"/>
      <c r="G227" s="14"/>
      <c r="L227" s="18"/>
      <c r="N227" s="14"/>
      <c r="AF227" s="14"/>
      <c r="AJ227" s="14"/>
    </row>
    <row r="228" spans="2:36" x14ac:dyDescent="0.2">
      <c r="B228" s="57"/>
      <c r="C228" s="27"/>
      <c r="E228" s="18"/>
      <c r="F228" s="18"/>
      <c r="G228" s="14"/>
      <c r="L228" s="18"/>
      <c r="N228" s="14"/>
      <c r="AF228" s="14"/>
      <c r="AJ228" s="14"/>
    </row>
    <row r="229" spans="2:36" x14ac:dyDescent="0.2">
      <c r="B229" s="57"/>
      <c r="C229" s="27"/>
      <c r="G229" s="14"/>
      <c r="L229" s="18"/>
      <c r="N229" s="14"/>
      <c r="AF229" s="14"/>
      <c r="AJ229" s="14"/>
    </row>
    <row r="230" spans="2:36" x14ac:dyDescent="0.2">
      <c r="B230" s="57"/>
      <c r="C230" s="27"/>
      <c r="G230" s="14"/>
      <c r="L230" s="18"/>
      <c r="N230" s="14"/>
      <c r="AF230" s="14"/>
      <c r="AJ230" s="14"/>
    </row>
    <row r="231" spans="2:36" x14ac:dyDescent="0.2">
      <c r="B231" s="57"/>
      <c r="C231" s="27"/>
      <c r="G231" s="14"/>
      <c r="L231" s="18"/>
      <c r="N231" s="14"/>
      <c r="AF231" s="14"/>
      <c r="AJ231" s="14"/>
    </row>
    <row r="232" spans="2:36" x14ac:dyDescent="0.2">
      <c r="B232" s="57"/>
      <c r="C232" s="27"/>
      <c r="E232" s="16"/>
      <c r="F232" s="16"/>
      <c r="G232" s="14"/>
      <c r="L232" s="18"/>
      <c r="N232" s="14"/>
      <c r="AF232" s="14"/>
      <c r="AJ232" s="14"/>
    </row>
    <row r="233" spans="2:36" x14ac:dyDescent="0.2">
      <c r="B233" s="57"/>
      <c r="C233" s="27"/>
      <c r="G233" s="14"/>
      <c r="L233" s="18"/>
      <c r="N233" s="14"/>
      <c r="AF233" s="14"/>
      <c r="AJ233" s="14"/>
    </row>
    <row r="234" spans="2:36" x14ac:dyDescent="0.2">
      <c r="B234" s="57"/>
      <c r="C234" s="27"/>
      <c r="G234" s="14"/>
      <c r="L234" s="18"/>
      <c r="N234" s="14"/>
      <c r="AF234" s="14"/>
      <c r="AJ234" s="14"/>
    </row>
    <row r="235" spans="2:36" x14ac:dyDescent="0.2">
      <c r="B235" s="57"/>
      <c r="C235" s="27"/>
      <c r="E235" s="16"/>
      <c r="F235" s="16"/>
      <c r="G235" s="14"/>
      <c r="L235" s="18"/>
      <c r="N235" s="14"/>
      <c r="AF235" s="14"/>
      <c r="AJ235" s="14"/>
    </row>
    <row r="236" spans="2:36" x14ac:dyDescent="0.2">
      <c r="B236" s="57"/>
      <c r="C236" s="27"/>
      <c r="G236" s="14"/>
      <c r="L236" s="18"/>
      <c r="N236" s="14"/>
      <c r="AF236" s="14"/>
      <c r="AJ236" s="14"/>
    </row>
    <row r="237" spans="2:36" x14ac:dyDescent="0.2">
      <c r="B237" s="57"/>
      <c r="C237" s="27"/>
      <c r="G237" s="14"/>
      <c r="L237" s="18"/>
      <c r="N237" s="14"/>
      <c r="AF237" s="14"/>
      <c r="AJ237" s="14"/>
    </row>
    <row r="238" spans="2:36" x14ac:dyDescent="0.2">
      <c r="B238" s="57"/>
      <c r="C238" s="27"/>
      <c r="G238" s="14"/>
      <c r="L238" s="18"/>
      <c r="N238" s="14"/>
      <c r="AF238" s="14"/>
      <c r="AJ238" s="14"/>
    </row>
    <row r="239" spans="2:36" x14ac:dyDescent="0.2">
      <c r="B239" s="57"/>
      <c r="C239" s="27"/>
      <c r="G239" s="14"/>
      <c r="L239" s="18"/>
      <c r="N239" s="14"/>
      <c r="AF239" s="14"/>
      <c r="AJ239" s="14"/>
    </row>
    <row r="240" spans="2:36" x14ac:dyDescent="0.2">
      <c r="B240" s="57"/>
      <c r="C240" s="27"/>
      <c r="G240" s="14"/>
      <c r="L240" s="18"/>
      <c r="N240" s="14"/>
      <c r="AF240" s="14"/>
      <c r="AJ240" s="14"/>
    </row>
    <row r="241" spans="2:36" x14ac:dyDescent="0.2">
      <c r="B241" s="57"/>
      <c r="C241" s="27"/>
      <c r="G241" s="14"/>
      <c r="L241" s="18"/>
      <c r="N241" s="14"/>
      <c r="AF241" s="14"/>
      <c r="AJ241" s="14"/>
    </row>
    <row r="242" spans="2:36" x14ac:dyDescent="0.2">
      <c r="B242" s="57"/>
      <c r="C242" s="27"/>
      <c r="E242" s="18"/>
      <c r="F242" s="18"/>
      <c r="G242" s="14"/>
      <c r="L242" s="18"/>
      <c r="N242" s="14"/>
      <c r="AF242" s="14"/>
      <c r="AJ242" s="14"/>
    </row>
    <row r="243" spans="2:36" x14ac:dyDescent="0.2">
      <c r="B243" s="57"/>
      <c r="C243" s="27"/>
      <c r="E243" s="18"/>
      <c r="F243" s="18"/>
      <c r="G243" s="14"/>
      <c r="L243" s="18"/>
      <c r="N243" s="14"/>
      <c r="AF243" s="14"/>
      <c r="AJ243" s="14"/>
    </row>
    <row r="244" spans="2:36" x14ac:dyDescent="0.2">
      <c r="B244" s="57"/>
      <c r="C244" s="27"/>
      <c r="G244" s="14"/>
      <c r="L244" s="18"/>
      <c r="N244" s="14"/>
      <c r="AF244" s="14"/>
      <c r="AJ244" s="14"/>
    </row>
    <row r="245" spans="2:36" x14ac:dyDescent="0.2">
      <c r="B245" s="57"/>
      <c r="C245" s="27"/>
      <c r="G245" s="14"/>
      <c r="L245" s="18"/>
      <c r="N245" s="14"/>
      <c r="AF245" s="14"/>
      <c r="AJ245" s="14"/>
    </row>
    <row r="246" spans="2:36" x14ac:dyDescent="0.2">
      <c r="B246" s="57"/>
      <c r="C246" s="27"/>
      <c r="G246" s="14"/>
      <c r="L246" s="18"/>
      <c r="N246" s="14"/>
      <c r="AF246" s="14"/>
      <c r="AJ246" s="14"/>
    </row>
    <row r="247" spans="2:36" x14ac:dyDescent="0.2">
      <c r="B247" s="57"/>
      <c r="C247" s="27"/>
      <c r="G247" s="14"/>
      <c r="L247" s="18"/>
      <c r="N247" s="14"/>
      <c r="AF247" s="14"/>
      <c r="AJ247" s="14"/>
    </row>
    <row r="248" spans="2:36" x14ac:dyDescent="0.2">
      <c r="B248" s="57"/>
      <c r="C248" s="27"/>
      <c r="E248" s="16"/>
      <c r="F248" s="16"/>
      <c r="G248" s="14"/>
      <c r="L248" s="18"/>
      <c r="N248" s="14"/>
      <c r="AF248" s="14"/>
      <c r="AJ248" s="14"/>
    </row>
    <row r="249" spans="2:36" x14ac:dyDescent="0.2">
      <c r="B249" s="57"/>
      <c r="C249" s="27"/>
      <c r="G249" s="14"/>
      <c r="L249" s="18"/>
      <c r="N249" s="14"/>
      <c r="AF249" s="14"/>
      <c r="AJ249" s="14"/>
    </row>
    <row r="250" spans="2:36" x14ac:dyDescent="0.2">
      <c r="B250" s="57"/>
      <c r="C250" s="27"/>
      <c r="G250" s="14"/>
      <c r="L250" s="18"/>
      <c r="N250" s="14"/>
      <c r="AF250" s="14"/>
      <c r="AJ250" s="14"/>
    </row>
    <row r="251" spans="2:36" x14ac:dyDescent="0.2">
      <c r="B251" s="57"/>
      <c r="C251" s="27"/>
      <c r="G251" s="14"/>
      <c r="L251" s="18"/>
      <c r="N251" s="14"/>
      <c r="AF251" s="14"/>
      <c r="AJ251" s="14"/>
    </row>
    <row r="252" spans="2:36" x14ac:dyDescent="0.2">
      <c r="B252" s="57"/>
      <c r="C252" s="27"/>
      <c r="G252" s="14"/>
      <c r="L252" s="18"/>
      <c r="N252" s="14"/>
      <c r="AF252" s="14"/>
      <c r="AJ252" s="14"/>
    </row>
    <row r="253" spans="2:36" x14ac:dyDescent="0.2">
      <c r="B253" s="57"/>
      <c r="C253" s="27"/>
      <c r="G253" s="14"/>
      <c r="L253" s="18"/>
      <c r="N253" s="14"/>
      <c r="AF253" s="14"/>
      <c r="AJ253" s="14"/>
    </row>
    <row r="254" spans="2:36" x14ac:dyDescent="0.2">
      <c r="B254" s="57"/>
      <c r="C254" s="27"/>
      <c r="G254" s="14"/>
      <c r="L254" s="18"/>
      <c r="N254" s="14"/>
      <c r="AF254" s="14"/>
      <c r="AJ254" s="14"/>
    </row>
    <row r="255" spans="2:36" x14ac:dyDescent="0.2">
      <c r="B255" s="57"/>
      <c r="C255" s="27"/>
      <c r="E255" s="18"/>
      <c r="F255" s="18"/>
      <c r="G255" s="14"/>
      <c r="L255" s="18"/>
      <c r="N255" s="14"/>
      <c r="AF255" s="14"/>
      <c r="AJ255" s="14"/>
    </row>
    <row r="256" spans="2:36" x14ac:dyDescent="0.2">
      <c r="B256" s="57"/>
      <c r="C256" s="27"/>
      <c r="G256" s="14"/>
      <c r="L256" s="18"/>
      <c r="N256" s="14"/>
      <c r="AF256" s="14"/>
      <c r="AJ256" s="14"/>
    </row>
    <row r="257" spans="2:36" x14ac:dyDescent="0.2">
      <c r="B257" s="57"/>
      <c r="C257" s="27"/>
      <c r="G257" s="14"/>
      <c r="L257" s="18"/>
      <c r="N257" s="14"/>
      <c r="AF257" s="14"/>
      <c r="AJ257" s="14"/>
    </row>
    <row r="258" spans="2:36" x14ac:dyDescent="0.2">
      <c r="B258" s="57"/>
      <c r="C258" s="27"/>
      <c r="G258" s="14"/>
      <c r="L258" s="18"/>
      <c r="N258" s="14"/>
      <c r="AF258" s="14"/>
      <c r="AJ258" s="14"/>
    </row>
    <row r="259" spans="2:36" x14ac:dyDescent="0.2">
      <c r="B259" s="57"/>
      <c r="C259" s="27"/>
      <c r="G259" s="14"/>
      <c r="L259" s="18"/>
      <c r="N259" s="14"/>
      <c r="AF259" s="14"/>
      <c r="AJ259" s="14"/>
    </row>
    <row r="260" spans="2:36" x14ac:dyDescent="0.2">
      <c r="B260" s="57"/>
      <c r="C260" s="27"/>
      <c r="G260" s="14"/>
      <c r="L260" s="18"/>
      <c r="N260" s="14"/>
      <c r="AF260" s="14"/>
      <c r="AI260" s="28"/>
      <c r="AJ260" s="14"/>
    </row>
    <row r="261" spans="2:36" x14ac:dyDescent="0.2">
      <c r="B261" s="57"/>
      <c r="C261" s="27"/>
      <c r="E261" s="18"/>
      <c r="F261" s="18"/>
      <c r="G261" s="14"/>
      <c r="L261" s="18"/>
      <c r="N261" s="14"/>
      <c r="AF261" s="14"/>
      <c r="AI261" s="28"/>
      <c r="AJ261" s="14"/>
    </row>
    <row r="262" spans="2:36" x14ac:dyDescent="0.2">
      <c r="B262" s="57"/>
      <c r="C262" s="27"/>
      <c r="G262" s="14"/>
      <c r="L262" s="18"/>
      <c r="N262" s="14"/>
      <c r="AF262" s="14"/>
      <c r="AI262" s="28"/>
      <c r="AJ262" s="14"/>
    </row>
    <row r="263" spans="2:36" x14ac:dyDescent="0.2">
      <c r="B263" s="57"/>
      <c r="C263" s="27"/>
      <c r="G263" s="14"/>
      <c r="M263" s="18"/>
      <c r="N263" s="14"/>
      <c r="AE263" s="18"/>
      <c r="AF263" s="14"/>
      <c r="AI263" s="28"/>
      <c r="AJ263" s="14"/>
    </row>
    <row r="264" spans="2:36" x14ac:dyDescent="0.2">
      <c r="B264" s="57"/>
      <c r="C264" s="27"/>
      <c r="G264" s="14"/>
      <c r="M264" s="18"/>
      <c r="N264" s="14"/>
      <c r="AE264" s="18"/>
      <c r="AF264" s="14"/>
      <c r="AI264" s="28"/>
      <c r="AJ264" s="14"/>
    </row>
    <row r="265" spans="2:36" x14ac:dyDescent="0.2">
      <c r="B265" s="57"/>
      <c r="C265" s="27"/>
      <c r="G265" s="14"/>
      <c r="M265" s="18"/>
      <c r="N265" s="14"/>
      <c r="AE265" s="18"/>
      <c r="AF265" s="14"/>
      <c r="AI265" s="28"/>
      <c r="AJ265" s="14"/>
    </row>
    <row r="266" spans="2:36" x14ac:dyDescent="0.2">
      <c r="B266" s="57"/>
      <c r="C266" s="27"/>
      <c r="E266" s="18"/>
      <c r="F266" s="18"/>
      <c r="G266" s="14"/>
      <c r="M266" s="18"/>
      <c r="N266" s="14"/>
      <c r="AE266" s="18"/>
      <c r="AF266" s="14"/>
      <c r="AI266" s="28"/>
      <c r="AJ266" s="14"/>
    </row>
    <row r="267" spans="2:36" x14ac:dyDescent="0.2">
      <c r="B267" s="57"/>
      <c r="C267" s="27"/>
      <c r="E267" s="18"/>
      <c r="F267" s="18"/>
      <c r="G267" s="14"/>
      <c r="M267" s="18"/>
      <c r="N267" s="14"/>
      <c r="AE267" s="18"/>
      <c r="AF267" s="14"/>
      <c r="AI267" s="28"/>
      <c r="AJ267" s="14"/>
    </row>
    <row r="268" spans="2:36" x14ac:dyDescent="0.2">
      <c r="B268" s="57"/>
      <c r="C268" s="27"/>
      <c r="G268" s="14"/>
      <c r="M268" s="18"/>
      <c r="N268" s="14"/>
      <c r="AE268" s="18"/>
      <c r="AF268" s="14"/>
      <c r="AI268" s="28"/>
      <c r="AJ268" s="14"/>
    </row>
    <row r="269" spans="2:36" x14ac:dyDescent="0.2">
      <c r="B269" s="57"/>
      <c r="C269" s="27"/>
      <c r="E269" s="16"/>
      <c r="F269" s="16"/>
      <c r="G269" s="14"/>
      <c r="M269" s="18"/>
      <c r="N269" s="14"/>
      <c r="AE269" s="18"/>
      <c r="AF269" s="14"/>
      <c r="AI269" s="28"/>
      <c r="AJ269" s="14"/>
    </row>
    <row r="270" spans="2:36" x14ac:dyDescent="0.2">
      <c r="B270" s="57"/>
      <c r="C270" s="27"/>
      <c r="G270" s="14"/>
      <c r="M270" s="18"/>
      <c r="N270" s="14"/>
      <c r="AE270" s="18"/>
      <c r="AF270" s="14"/>
      <c r="AI270" s="28"/>
      <c r="AJ270" s="14"/>
    </row>
    <row r="271" spans="2:36" x14ac:dyDescent="0.2">
      <c r="B271" s="57"/>
      <c r="C271" s="27"/>
      <c r="G271" s="14"/>
      <c r="M271" s="18"/>
      <c r="N271" s="14"/>
      <c r="AE271" s="18"/>
      <c r="AF271" s="14"/>
      <c r="AI271" s="28"/>
      <c r="AJ271" s="14"/>
    </row>
    <row r="272" spans="2:36" x14ac:dyDescent="0.2">
      <c r="B272" s="57"/>
      <c r="C272" s="27"/>
      <c r="G272" s="14"/>
      <c r="M272" s="18"/>
      <c r="N272" s="14"/>
      <c r="AE272" s="18"/>
      <c r="AF272" s="14"/>
      <c r="AI272" s="28"/>
      <c r="AJ272" s="14"/>
    </row>
    <row r="273" spans="2:36" x14ac:dyDescent="0.2">
      <c r="B273" s="57"/>
      <c r="C273" s="27"/>
      <c r="G273" s="14"/>
      <c r="M273" s="18"/>
      <c r="N273" s="14"/>
      <c r="AE273" s="18"/>
      <c r="AF273" s="14"/>
      <c r="AI273" s="28"/>
      <c r="AJ273" s="14"/>
    </row>
    <row r="274" spans="2:36" x14ac:dyDescent="0.2">
      <c r="B274" s="57"/>
      <c r="C274" s="27"/>
      <c r="G274" s="14"/>
      <c r="M274" s="18"/>
      <c r="N274" s="14"/>
      <c r="AE274" s="18"/>
      <c r="AF274" s="14"/>
      <c r="AI274" s="28"/>
      <c r="AJ274" s="14"/>
    </row>
    <row r="275" spans="2:36" x14ac:dyDescent="0.2">
      <c r="B275" s="57"/>
      <c r="C275" s="27"/>
      <c r="E275" s="18"/>
      <c r="F275" s="18"/>
      <c r="G275" s="14"/>
      <c r="M275" s="18"/>
      <c r="N275" s="14"/>
      <c r="AE275" s="18"/>
      <c r="AF275" s="14"/>
      <c r="AI275" s="28"/>
    </row>
    <row r="276" spans="2:36" x14ac:dyDescent="0.2">
      <c r="B276" s="57"/>
      <c r="C276" s="27"/>
      <c r="G276" s="14"/>
      <c r="M276" s="18"/>
      <c r="N276" s="14"/>
      <c r="AE276" s="18"/>
    </row>
    <row r="277" spans="2:36" x14ac:dyDescent="0.2">
      <c r="B277" s="57"/>
      <c r="C277" s="27"/>
      <c r="G277" s="14"/>
      <c r="M277" s="18"/>
      <c r="N277" s="14"/>
      <c r="AE277" s="18"/>
    </row>
    <row r="278" spans="2:36" x14ac:dyDescent="0.2">
      <c r="B278" s="57"/>
      <c r="C278" s="27"/>
      <c r="G278" s="14"/>
      <c r="M278" s="18"/>
      <c r="N278" s="14"/>
      <c r="AE278" s="18"/>
    </row>
    <row r="279" spans="2:36" x14ac:dyDescent="0.2">
      <c r="B279" s="57"/>
      <c r="C279" s="27"/>
    </row>
    <row r="280" spans="2:36" x14ac:dyDescent="0.2">
      <c r="B280" s="57"/>
      <c r="C280" s="27"/>
    </row>
    <row r="281" spans="2:36" x14ac:dyDescent="0.2">
      <c r="B281" s="57"/>
      <c r="C281" s="27"/>
    </row>
    <row r="282" spans="2:36" x14ac:dyDescent="0.2">
      <c r="B282" s="57"/>
      <c r="C282" s="27"/>
    </row>
    <row r="283" spans="2:36" x14ac:dyDescent="0.2">
      <c r="B283" s="57"/>
      <c r="C283" s="27"/>
      <c r="E283" s="16"/>
      <c r="F283" s="16"/>
    </row>
    <row r="284" spans="2:36" x14ac:dyDescent="0.2">
      <c r="B284" s="57"/>
      <c r="C284" s="27"/>
      <c r="E284" s="16"/>
      <c r="F284" s="16"/>
    </row>
    <row r="285" spans="2:36" x14ac:dyDescent="0.2">
      <c r="B285" s="57"/>
      <c r="C285" s="27"/>
      <c r="E285" s="16"/>
      <c r="F285" s="16"/>
    </row>
    <row r="286" spans="2:36" x14ac:dyDescent="0.2">
      <c r="B286" s="57"/>
      <c r="C286" s="27"/>
    </row>
    <row r="287" spans="2:36" x14ac:dyDescent="0.2">
      <c r="B287" s="57"/>
      <c r="C287" s="27"/>
    </row>
    <row r="288" spans="2:36" x14ac:dyDescent="0.2">
      <c r="B288" s="57"/>
      <c r="C288" s="27"/>
    </row>
    <row r="289" spans="2:6" x14ac:dyDescent="0.2">
      <c r="B289" s="57"/>
      <c r="C289" s="27"/>
    </row>
    <row r="290" spans="2:6" x14ac:dyDescent="0.2">
      <c r="B290" s="57"/>
      <c r="C290" s="27"/>
    </row>
    <row r="291" spans="2:6" x14ac:dyDescent="0.2">
      <c r="B291" s="57"/>
      <c r="C291" s="27"/>
    </row>
    <row r="292" spans="2:6" x14ac:dyDescent="0.2">
      <c r="B292" s="57"/>
      <c r="C292" s="27"/>
    </row>
    <row r="293" spans="2:6" x14ac:dyDescent="0.2">
      <c r="B293" s="57"/>
      <c r="C293" s="27"/>
    </row>
    <row r="294" spans="2:6" x14ac:dyDescent="0.2">
      <c r="B294" s="57"/>
      <c r="C294" s="27"/>
    </row>
    <row r="295" spans="2:6" x14ac:dyDescent="0.2">
      <c r="B295" s="57"/>
      <c r="C295" s="27"/>
    </row>
    <row r="296" spans="2:6" x14ac:dyDescent="0.2">
      <c r="B296" s="57"/>
      <c r="C296" s="27"/>
    </row>
    <row r="297" spans="2:6" x14ac:dyDescent="0.2">
      <c r="B297" s="57"/>
      <c r="C297" s="27"/>
    </row>
    <row r="298" spans="2:6" x14ac:dyDescent="0.2">
      <c r="B298" s="57"/>
      <c r="C298" s="27"/>
    </row>
    <row r="299" spans="2:6" x14ac:dyDescent="0.2">
      <c r="B299" s="57"/>
      <c r="C299" s="27"/>
      <c r="E299" s="18"/>
      <c r="F299" s="18"/>
    </row>
    <row r="300" spans="2:6" x14ac:dyDescent="0.2">
      <c r="B300" s="57"/>
      <c r="C300" s="27"/>
      <c r="E300" s="18"/>
      <c r="F300" s="18"/>
    </row>
    <row r="301" spans="2:6" x14ac:dyDescent="0.2">
      <c r="B301" s="57"/>
      <c r="C301" s="27"/>
      <c r="E301" s="18"/>
      <c r="F301" s="18"/>
    </row>
    <row r="302" spans="2:6" x14ac:dyDescent="0.2">
      <c r="B302" s="57"/>
      <c r="C302" s="27"/>
      <c r="E302" s="18"/>
      <c r="F302" s="18"/>
    </row>
    <row r="303" spans="2:6" x14ac:dyDescent="0.2">
      <c r="B303" s="57"/>
      <c r="C303" s="27"/>
      <c r="E303" s="18"/>
      <c r="F303" s="18"/>
    </row>
    <row r="304" spans="2:6" x14ac:dyDescent="0.2">
      <c r="B304" s="57"/>
      <c r="C304" s="27"/>
      <c r="E304" s="18"/>
      <c r="F304" s="18"/>
    </row>
    <row r="305" spans="2:6" x14ac:dyDescent="0.2">
      <c r="B305" s="57"/>
      <c r="C305" s="27"/>
      <c r="E305" s="18"/>
      <c r="F305" s="18"/>
    </row>
    <row r="306" spans="2:6" x14ac:dyDescent="0.2">
      <c r="B306" s="57"/>
      <c r="C306" s="27"/>
    </row>
    <row r="307" spans="2:6" x14ac:dyDescent="0.2">
      <c r="B307" s="57"/>
      <c r="C307" s="27"/>
    </row>
    <row r="308" spans="2:6" x14ac:dyDescent="0.2">
      <c r="B308" s="57"/>
      <c r="C308" s="27"/>
    </row>
    <row r="309" spans="2:6" x14ac:dyDescent="0.2">
      <c r="B309" s="57"/>
      <c r="C309" s="27"/>
    </row>
    <row r="310" spans="2:6" x14ac:dyDescent="0.2">
      <c r="B310" s="57"/>
      <c r="C310" s="27"/>
    </row>
    <row r="311" spans="2:6" x14ac:dyDescent="0.2">
      <c r="B311" s="57"/>
      <c r="C311" s="27"/>
    </row>
    <row r="312" spans="2:6" x14ac:dyDescent="0.2">
      <c r="B312" s="57"/>
      <c r="C312" s="27"/>
    </row>
    <row r="313" spans="2:6" x14ac:dyDescent="0.2">
      <c r="B313" s="57"/>
      <c r="C313" s="27"/>
    </row>
    <row r="314" spans="2:6" x14ac:dyDescent="0.2">
      <c r="B314" s="57"/>
      <c r="C314" s="27"/>
    </row>
    <row r="315" spans="2:6" x14ac:dyDescent="0.2">
      <c r="B315" s="57"/>
      <c r="C315" s="27"/>
    </row>
    <row r="316" spans="2:6" x14ac:dyDescent="0.2">
      <c r="B316" s="57"/>
      <c r="C316" s="27"/>
    </row>
    <row r="317" spans="2:6" x14ac:dyDescent="0.2">
      <c r="B317" s="57"/>
      <c r="C317" s="27"/>
    </row>
    <row r="318" spans="2:6" x14ac:dyDescent="0.2">
      <c r="B318" s="57"/>
      <c r="C318" s="27"/>
    </row>
  </sheetData>
  <sortState xmlns:xlrd2="http://schemas.microsoft.com/office/spreadsheetml/2017/richdata2" ref="AF6:AN13">
    <sortCondition descending="1" ref="AL6:AL13"/>
    <sortCondition descending="1" ref="AK6:AK13"/>
  </sortState>
  <mergeCells count="2">
    <mergeCell ref="E1:F1"/>
    <mergeCell ref="G1:H1"/>
  </mergeCells>
  <phoneticPr fontId="0" type="noConversion"/>
  <conditionalFormatting sqref="K16:Q16 V16:AB16 K31:Q31 V31:AB31 K33:Q34 V34:AB34 K46:Q46 V46:AB46 K61:Q61 V61:AB61 K76:Q76 V76:AB76 K91:Q91 V91:AB91 K106:Q106 V106:AB106 K121:Q121 V121:AB121">
    <cfRule type="cellIs" dxfId="4" priority="5" stopIfTrue="1" operator="equal">
      <formula>0</formula>
    </cfRule>
  </conditionalFormatting>
  <conditionalFormatting sqref="K48:Q49">
    <cfRule type="cellIs" dxfId="3" priority="4" stopIfTrue="1" operator="equal">
      <formula>0</formula>
    </cfRule>
  </conditionalFormatting>
  <conditionalFormatting sqref="K63:Q64">
    <cfRule type="cellIs" dxfId="2" priority="3" stopIfTrue="1" operator="equal">
      <formula>0</formula>
    </cfRule>
  </conditionalFormatting>
  <conditionalFormatting sqref="K78:Q79">
    <cfRule type="cellIs" dxfId="1" priority="2" stopIfTrue="1" operator="equal">
      <formula>0</formula>
    </cfRule>
  </conditionalFormatting>
  <conditionalFormatting sqref="K93:Q94">
    <cfRule type="cellIs" dxfId="0" priority="1" stopIfTrue="1" operator="equal">
      <formula>0</formula>
    </cfRule>
  </conditionalFormatting>
  <printOptions horizontalCentered="1"/>
  <pageMargins left="0" right="0" top="1.25" bottom="0" header="0.5" footer="0.5"/>
  <pageSetup orientation="portrait" horizontalDpi="2400" verticalDpi="2400" r:id="rId1"/>
  <headerFooter alignWithMargins="0">
    <oddHeader>&amp;C&amp;"MS Sans Serif,Bold"&amp;14EASTERN CONNECTICUT SKEET CLUB
&amp;"MS Sans Serif,Regular"&amp;10 2014-2015 YEAR-END AVERAGES&amp;R&amp;D</oddHeader>
    <oddFooter>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7DF2-BC93-483F-9BA0-83C1DD233272}">
  <sheetPr>
    <pageSetUpPr fitToPage="1"/>
  </sheetPr>
  <dimension ref="C1:AA73"/>
  <sheetViews>
    <sheetView tabSelected="1" topLeftCell="B1" zoomScaleNormal="100" workbookViewId="0">
      <selection activeCell="D2" sqref="D2:N2"/>
    </sheetView>
  </sheetViews>
  <sheetFormatPr defaultRowHeight="12.75" x14ac:dyDescent="0.2"/>
  <cols>
    <col min="2" max="2" width="12.140625" customWidth="1"/>
    <col min="3" max="3" width="6.42578125" customWidth="1"/>
    <col min="4" max="4" width="9.7109375" customWidth="1"/>
    <col min="5" max="5" width="15.7109375" customWidth="1"/>
    <col min="6" max="6" width="7.7109375" customWidth="1"/>
    <col min="7" max="8" width="10.7109375" customWidth="1"/>
    <col min="9" max="9" width="9.7109375" customWidth="1"/>
    <col min="10" max="10" width="5.7109375" customWidth="1"/>
    <col min="11" max="11" width="8.7109375" customWidth="1"/>
    <col min="12" max="12" width="9.7109375" customWidth="1"/>
    <col min="13" max="14" width="10.7109375" customWidth="1"/>
  </cols>
  <sheetData>
    <row r="1" spans="3:27" ht="18" x14ac:dyDescent="0.2">
      <c r="D1" s="142"/>
      <c r="E1" s="172" t="s">
        <v>114</v>
      </c>
      <c r="F1" s="172"/>
      <c r="G1" s="172"/>
      <c r="H1" s="172"/>
      <c r="I1" s="172"/>
      <c r="J1" s="172"/>
      <c r="K1" s="172"/>
      <c r="L1" s="172"/>
      <c r="M1" s="172"/>
      <c r="N1" s="143">
        <v>46131</v>
      </c>
    </row>
    <row r="2" spans="3:27" x14ac:dyDescent="0.2">
      <c r="C2" s="144"/>
      <c r="D2" s="173" t="s">
        <v>115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3:27" x14ac:dyDescent="0.2">
      <c r="C3" s="144"/>
      <c r="D3" s="146"/>
      <c r="E3" s="146"/>
      <c r="F3" s="144"/>
      <c r="G3" s="144"/>
      <c r="H3" s="144"/>
      <c r="I3" s="144"/>
      <c r="J3" s="144"/>
      <c r="K3" s="144"/>
      <c r="L3" s="144"/>
      <c r="M3" s="144"/>
      <c r="N3" s="144"/>
    </row>
    <row r="4" spans="3:27" x14ac:dyDescent="0.2">
      <c r="C4" s="144"/>
      <c r="D4" s="146" t="s">
        <v>52</v>
      </c>
      <c r="E4" s="146"/>
      <c r="F4" s="144"/>
      <c r="G4" s="144"/>
      <c r="H4" s="144"/>
      <c r="I4" s="144"/>
      <c r="J4" s="144"/>
      <c r="K4" s="144"/>
      <c r="L4" s="144"/>
      <c r="M4" s="144"/>
      <c r="N4" s="144"/>
    </row>
    <row r="5" spans="3:27" x14ac:dyDescent="0.2"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3:27" x14ac:dyDescent="0.2">
      <c r="C6" s="144"/>
      <c r="D6" s="147" t="s">
        <v>0</v>
      </c>
      <c r="E6" s="147" t="s">
        <v>1</v>
      </c>
      <c r="F6" s="174" t="s">
        <v>8</v>
      </c>
      <c r="G6" s="174"/>
      <c r="H6" s="147"/>
      <c r="I6" s="147" t="s">
        <v>18</v>
      </c>
      <c r="J6" s="147"/>
      <c r="K6" s="147" t="s">
        <v>5</v>
      </c>
      <c r="L6" s="147"/>
      <c r="M6" s="147" t="s">
        <v>11</v>
      </c>
      <c r="N6" s="147" t="s">
        <v>12</v>
      </c>
    </row>
    <row r="7" spans="3:27" x14ac:dyDescent="0.2"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</row>
    <row r="8" spans="3:27" x14ac:dyDescent="0.2">
      <c r="C8" s="144"/>
      <c r="D8" s="148">
        <v>3</v>
      </c>
      <c r="E8" s="149" t="s">
        <v>47</v>
      </c>
      <c r="F8" s="150" t="s">
        <v>51</v>
      </c>
      <c r="G8" s="145"/>
      <c r="H8" s="145"/>
      <c r="I8" s="147" t="s">
        <v>116</v>
      </c>
      <c r="J8" s="145"/>
      <c r="K8" s="151">
        <v>224.66666666666666</v>
      </c>
      <c r="L8" s="152"/>
      <c r="M8" s="148">
        <v>9</v>
      </c>
      <c r="N8" s="148">
        <v>3</v>
      </c>
      <c r="Q8" s="32"/>
      <c r="R8" s="45"/>
      <c r="S8" s="46"/>
      <c r="T8" s="47"/>
      <c r="U8" s="48"/>
      <c r="V8" s="153"/>
      <c r="W8" s="32"/>
      <c r="X8" s="32"/>
      <c r="AA8" s="154"/>
    </row>
    <row r="9" spans="3:27" x14ac:dyDescent="0.2">
      <c r="C9" s="144"/>
      <c r="D9" s="148">
        <v>7</v>
      </c>
      <c r="E9" s="149" t="s">
        <v>49</v>
      </c>
      <c r="F9" s="155" t="s">
        <v>102</v>
      </c>
      <c r="G9" s="145"/>
      <c r="H9" s="145"/>
      <c r="I9" s="147" t="s">
        <v>118</v>
      </c>
      <c r="J9" s="145"/>
      <c r="K9" s="151">
        <v>215</v>
      </c>
      <c r="L9" s="156"/>
      <c r="M9" s="148">
        <v>9</v>
      </c>
      <c r="N9" s="148">
        <v>3</v>
      </c>
      <c r="Q9" s="32"/>
      <c r="R9" s="45"/>
      <c r="S9" s="157"/>
      <c r="T9" s="47"/>
      <c r="U9" s="48"/>
      <c r="V9" s="153"/>
      <c r="W9" s="32"/>
      <c r="X9" s="32"/>
      <c r="AA9" s="154"/>
    </row>
    <row r="10" spans="3:27" x14ac:dyDescent="0.2">
      <c r="C10" s="144"/>
      <c r="D10" s="148">
        <v>2</v>
      </c>
      <c r="E10" s="149" t="s">
        <v>47</v>
      </c>
      <c r="F10" s="150" t="s">
        <v>65</v>
      </c>
      <c r="G10" s="145"/>
      <c r="H10" s="145"/>
      <c r="I10" s="147" t="s">
        <v>119</v>
      </c>
      <c r="J10" s="145"/>
      <c r="K10" s="151">
        <v>225.75</v>
      </c>
      <c r="L10" s="152" t="s">
        <v>117</v>
      </c>
      <c r="M10" s="148">
        <v>7</v>
      </c>
      <c r="N10" s="148">
        <v>5</v>
      </c>
      <c r="Q10" s="32"/>
      <c r="R10" s="45"/>
      <c r="S10" s="46"/>
      <c r="T10" s="47"/>
      <c r="U10" s="48"/>
      <c r="V10" s="153"/>
      <c r="W10" s="32"/>
      <c r="X10" s="32"/>
      <c r="AA10" s="154"/>
    </row>
    <row r="11" spans="3:27" x14ac:dyDescent="0.2">
      <c r="C11" s="144"/>
      <c r="D11" s="148">
        <v>6</v>
      </c>
      <c r="E11" s="149" t="s">
        <v>49</v>
      </c>
      <c r="F11" s="149" t="s">
        <v>50</v>
      </c>
      <c r="G11" s="145"/>
      <c r="H11" s="145"/>
      <c r="I11" s="145">
        <v>4</v>
      </c>
      <c r="J11" s="145"/>
      <c r="K11" s="151">
        <v>217.41666666666666</v>
      </c>
      <c r="L11" s="156"/>
      <c r="M11" s="148">
        <v>6</v>
      </c>
      <c r="N11" s="148">
        <v>6</v>
      </c>
      <c r="Q11" s="32"/>
      <c r="R11" s="45"/>
      <c r="S11" s="45"/>
      <c r="T11" s="47"/>
      <c r="U11" s="48"/>
      <c r="V11" s="153"/>
      <c r="W11" s="32"/>
      <c r="X11" s="32"/>
      <c r="AA11" s="154"/>
    </row>
    <row r="12" spans="3:27" x14ac:dyDescent="0.2">
      <c r="C12" s="144"/>
      <c r="D12" s="148">
        <v>4</v>
      </c>
      <c r="E12" s="149" t="s">
        <v>83</v>
      </c>
      <c r="F12" s="150" t="s">
        <v>84</v>
      </c>
      <c r="G12" s="145"/>
      <c r="H12" s="145"/>
      <c r="I12" s="145">
        <v>6</v>
      </c>
      <c r="J12" s="145"/>
      <c r="K12" s="151">
        <v>215.25</v>
      </c>
      <c r="L12" s="142"/>
      <c r="M12" s="148">
        <v>6</v>
      </c>
      <c r="N12" s="148">
        <v>6</v>
      </c>
      <c r="Q12" s="32"/>
      <c r="R12" s="45"/>
      <c r="S12" s="46"/>
      <c r="T12" s="47"/>
      <c r="U12" s="48"/>
      <c r="V12" s="153"/>
      <c r="W12" s="32"/>
      <c r="X12" s="32"/>
      <c r="AA12" s="154"/>
    </row>
    <row r="13" spans="3:27" x14ac:dyDescent="0.2">
      <c r="C13" s="144"/>
      <c r="D13" s="148">
        <v>5</v>
      </c>
      <c r="E13" s="149" t="s">
        <v>93</v>
      </c>
      <c r="F13" s="150" t="s">
        <v>94</v>
      </c>
      <c r="G13" s="145"/>
      <c r="H13" s="145"/>
      <c r="I13" s="145">
        <v>5</v>
      </c>
      <c r="J13" s="145"/>
      <c r="K13" s="151">
        <v>216.81818181818181</v>
      </c>
      <c r="L13" s="156"/>
      <c r="M13" s="148">
        <v>3</v>
      </c>
      <c r="N13" s="148">
        <v>9</v>
      </c>
      <c r="Q13" s="32"/>
      <c r="R13" s="45"/>
      <c r="S13" s="46"/>
      <c r="T13" s="47"/>
      <c r="U13" s="48"/>
      <c r="V13" s="153"/>
      <c r="W13" s="32"/>
      <c r="X13" s="32"/>
      <c r="AA13" s="154"/>
    </row>
    <row r="14" spans="3:27" x14ac:dyDescent="0.2">
      <c r="C14" s="144"/>
      <c r="D14" s="148">
        <v>1</v>
      </c>
      <c r="E14" s="149" t="s">
        <v>47</v>
      </c>
      <c r="F14" s="149" t="s">
        <v>64</v>
      </c>
      <c r="G14" s="145"/>
      <c r="H14" s="145"/>
      <c r="I14" s="145">
        <v>7</v>
      </c>
      <c r="J14" s="145"/>
      <c r="K14" s="151">
        <v>217.16666666666666</v>
      </c>
      <c r="L14" s="156"/>
      <c r="M14" s="145">
        <v>2</v>
      </c>
      <c r="N14" s="145">
        <v>10</v>
      </c>
      <c r="Q14" s="32"/>
      <c r="R14" s="45"/>
      <c r="S14" s="45"/>
      <c r="T14" s="47"/>
      <c r="U14" s="48"/>
      <c r="V14" s="153"/>
      <c r="W14" s="32"/>
      <c r="X14" s="32"/>
      <c r="AA14" s="154"/>
    </row>
    <row r="15" spans="3:27" x14ac:dyDescent="0.2">
      <c r="C15" s="144"/>
      <c r="D15" s="148"/>
      <c r="E15" s="149"/>
      <c r="F15" s="150"/>
      <c r="G15" s="145"/>
      <c r="H15" s="145"/>
      <c r="I15" s="145"/>
      <c r="J15" s="145"/>
      <c r="K15" s="151"/>
      <c r="L15" s="156"/>
      <c r="M15" s="158"/>
      <c r="N15" s="158"/>
      <c r="Q15" s="32"/>
      <c r="R15" s="45"/>
      <c r="S15" s="46"/>
      <c r="T15" s="47"/>
      <c r="U15" s="48"/>
      <c r="V15" s="153"/>
      <c r="W15" s="32"/>
      <c r="X15" s="32"/>
      <c r="AA15" s="154"/>
    </row>
    <row r="16" spans="3:27" x14ac:dyDescent="0.2">
      <c r="C16" s="144"/>
      <c r="D16" s="144"/>
      <c r="E16" s="144"/>
      <c r="F16" s="144"/>
      <c r="G16" s="144"/>
      <c r="H16" s="144" t="s">
        <v>120</v>
      </c>
      <c r="I16" s="144"/>
      <c r="J16" s="144"/>
      <c r="K16" s="144"/>
      <c r="L16" s="144"/>
      <c r="M16" s="144"/>
      <c r="N16" s="144"/>
    </row>
    <row r="17" spans="3:23" ht="12.75" customHeight="1" thickBot="1" x14ac:dyDescent="0.25">
      <c r="C17" s="144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3:23" ht="15.95" customHeight="1" thickBot="1" x14ac:dyDescent="0.25">
      <c r="C18" s="144"/>
      <c r="D18" s="160" t="s">
        <v>0</v>
      </c>
      <c r="E18" s="175" t="s">
        <v>8</v>
      </c>
      <c r="F18" s="176"/>
      <c r="G18" s="160" t="s">
        <v>13</v>
      </c>
      <c r="H18" s="160" t="s">
        <v>14</v>
      </c>
      <c r="I18" s="160" t="s">
        <v>0</v>
      </c>
      <c r="J18" s="175" t="s">
        <v>8</v>
      </c>
      <c r="K18" s="177"/>
      <c r="L18" s="176"/>
      <c r="M18" s="160" t="s">
        <v>13</v>
      </c>
      <c r="N18" s="160" t="s">
        <v>14</v>
      </c>
    </row>
    <row r="19" spans="3:23" ht="13.5" customHeight="1" x14ac:dyDescent="0.2">
      <c r="C19" s="144"/>
      <c r="D19" s="144"/>
      <c r="F19" s="161"/>
      <c r="G19" s="144"/>
      <c r="H19" s="162"/>
      <c r="I19" s="144"/>
      <c r="J19" s="144"/>
      <c r="K19" s="144"/>
      <c r="L19" s="144"/>
      <c r="M19" s="144"/>
      <c r="N19" s="144"/>
    </row>
    <row r="20" spans="3:23" ht="15.95" customHeight="1" x14ac:dyDescent="0.2">
      <c r="C20" s="163" t="s">
        <v>121</v>
      </c>
      <c r="D20" s="164">
        <v>3</v>
      </c>
      <c r="E20" s="165" t="s">
        <v>113</v>
      </c>
      <c r="F20" s="165"/>
      <c r="G20" s="166">
        <v>47.727272727272727</v>
      </c>
      <c r="H20" s="167">
        <v>11</v>
      </c>
      <c r="I20" s="145">
        <v>3</v>
      </c>
      <c r="J20" s="168" t="s">
        <v>58</v>
      </c>
      <c r="K20" s="168"/>
      <c r="L20" s="168"/>
      <c r="M20" s="156">
        <v>43</v>
      </c>
      <c r="N20" s="145">
        <v>9</v>
      </c>
    </row>
    <row r="21" spans="3:23" ht="15.95" customHeight="1" x14ac:dyDescent="0.2">
      <c r="C21" s="163" t="s">
        <v>122</v>
      </c>
      <c r="D21" s="164">
        <v>4</v>
      </c>
      <c r="E21" s="165" t="s">
        <v>123</v>
      </c>
      <c r="F21" s="165"/>
      <c r="G21" s="166">
        <v>47.333333333333336</v>
      </c>
      <c r="H21" s="167">
        <v>12</v>
      </c>
      <c r="I21" s="145">
        <v>7</v>
      </c>
      <c r="J21" s="168" t="s">
        <v>106</v>
      </c>
      <c r="K21" s="168"/>
      <c r="L21" s="168"/>
      <c r="M21" s="156">
        <v>43</v>
      </c>
      <c r="N21" s="145">
        <v>1</v>
      </c>
      <c r="T21" s="169"/>
      <c r="U21" s="169"/>
    </row>
    <row r="22" spans="3:23" ht="15.95" customHeight="1" x14ac:dyDescent="0.2">
      <c r="C22" s="144"/>
      <c r="D22" s="148">
        <v>3</v>
      </c>
      <c r="E22" s="149" t="s">
        <v>61</v>
      </c>
      <c r="F22" s="149"/>
      <c r="G22" s="156">
        <v>46.9</v>
      </c>
      <c r="H22" s="171">
        <v>10</v>
      </c>
      <c r="I22" s="145">
        <v>3</v>
      </c>
      <c r="J22" s="168" t="s">
        <v>59</v>
      </c>
      <c r="K22" s="168"/>
      <c r="L22" s="168"/>
      <c r="M22" s="156">
        <v>42.9</v>
      </c>
      <c r="N22" s="145">
        <v>10</v>
      </c>
      <c r="T22" s="169"/>
      <c r="U22" s="169"/>
    </row>
    <row r="23" spans="3:23" ht="15.95" customHeight="1" x14ac:dyDescent="0.2">
      <c r="C23" s="144"/>
      <c r="D23" s="145">
        <v>1</v>
      </c>
      <c r="E23" s="168" t="s">
        <v>69</v>
      </c>
      <c r="F23" s="168"/>
      <c r="G23" s="156">
        <v>46.777777777777779</v>
      </c>
      <c r="H23" s="170">
        <v>9</v>
      </c>
      <c r="I23" s="145">
        <v>5</v>
      </c>
      <c r="J23" s="168" t="s">
        <v>99</v>
      </c>
      <c r="K23" s="168"/>
      <c r="L23" s="168"/>
      <c r="M23" s="156">
        <v>42.625</v>
      </c>
      <c r="N23" s="145">
        <v>8</v>
      </c>
      <c r="T23" s="169"/>
      <c r="U23" s="169"/>
    </row>
    <row r="24" spans="3:23" ht="15.95" customHeight="1" x14ac:dyDescent="0.2">
      <c r="C24" s="144"/>
      <c r="D24" s="145">
        <v>3</v>
      </c>
      <c r="E24" s="168" t="s">
        <v>60</v>
      </c>
      <c r="F24" s="168"/>
      <c r="G24" s="156">
        <v>46.727272727272727</v>
      </c>
      <c r="H24" s="170">
        <v>11</v>
      </c>
      <c r="I24" s="145">
        <v>7</v>
      </c>
      <c r="J24" s="168" t="s">
        <v>103</v>
      </c>
      <c r="K24" s="168"/>
      <c r="L24" s="168"/>
      <c r="M24" s="156">
        <v>42.545454545454547</v>
      </c>
      <c r="N24" s="145">
        <v>11</v>
      </c>
      <c r="T24" s="169"/>
      <c r="U24" s="169"/>
    </row>
    <row r="25" spans="3:23" ht="15.95" customHeight="1" x14ac:dyDescent="0.2">
      <c r="C25" s="144"/>
      <c r="D25" s="145">
        <v>5</v>
      </c>
      <c r="E25" s="168" t="s">
        <v>95</v>
      </c>
      <c r="F25" s="168"/>
      <c r="G25" s="156">
        <v>46.555555555555557</v>
      </c>
      <c r="H25" s="170">
        <v>9</v>
      </c>
      <c r="I25" s="145">
        <v>5</v>
      </c>
      <c r="J25" s="168" t="s">
        <v>98</v>
      </c>
      <c r="K25" s="168"/>
      <c r="L25" s="168"/>
      <c r="M25" s="156">
        <v>42.444444444444443</v>
      </c>
      <c r="N25" s="145">
        <v>9</v>
      </c>
      <c r="T25" s="169"/>
      <c r="U25" s="169"/>
      <c r="W25" s="145"/>
    </row>
    <row r="26" spans="3:23" ht="15.95" customHeight="1" x14ac:dyDescent="0.2">
      <c r="C26" s="144"/>
      <c r="D26" s="145">
        <v>2</v>
      </c>
      <c r="E26" s="168" t="s">
        <v>76</v>
      </c>
      <c r="F26" s="168"/>
      <c r="G26" s="156">
        <v>46.46153846153846</v>
      </c>
      <c r="H26" s="170">
        <v>13</v>
      </c>
      <c r="I26" s="145">
        <v>1</v>
      </c>
      <c r="J26" s="168" t="s">
        <v>70</v>
      </c>
      <c r="K26" s="168"/>
      <c r="L26" s="168"/>
      <c r="M26" s="156">
        <v>42.18181818181818</v>
      </c>
      <c r="N26" s="145">
        <v>11</v>
      </c>
      <c r="T26" s="169"/>
      <c r="U26" s="169"/>
    </row>
    <row r="27" spans="3:23" ht="15.95" customHeight="1" x14ac:dyDescent="0.2">
      <c r="C27" s="144"/>
      <c r="D27" s="145">
        <v>1</v>
      </c>
      <c r="E27" s="168" t="s">
        <v>67</v>
      </c>
      <c r="F27" s="168"/>
      <c r="G27" s="156">
        <v>46.375</v>
      </c>
      <c r="H27" s="170">
        <v>8</v>
      </c>
      <c r="I27" s="145">
        <v>5</v>
      </c>
      <c r="J27" s="168" t="s">
        <v>97</v>
      </c>
      <c r="K27" s="168"/>
      <c r="L27" s="168"/>
      <c r="M27" s="156">
        <v>42.142857142857146</v>
      </c>
      <c r="N27" s="145">
        <v>7</v>
      </c>
      <c r="T27" s="169"/>
      <c r="U27" s="169"/>
      <c r="V27" s="156"/>
    </row>
    <row r="28" spans="3:23" ht="15.95" customHeight="1" x14ac:dyDescent="0.2">
      <c r="C28" s="144"/>
      <c r="D28" s="145">
        <v>2</v>
      </c>
      <c r="E28" s="168" t="s">
        <v>73</v>
      </c>
      <c r="F28" s="168"/>
      <c r="G28" s="156">
        <v>46.090909090909093</v>
      </c>
      <c r="H28" s="170">
        <v>11</v>
      </c>
      <c r="I28" s="145">
        <v>6</v>
      </c>
      <c r="J28" s="168" t="s">
        <v>63</v>
      </c>
      <c r="K28" s="168"/>
      <c r="L28" s="168"/>
      <c r="M28" s="156">
        <v>42.083333333333336</v>
      </c>
      <c r="N28" s="145">
        <v>12</v>
      </c>
      <c r="T28" s="169"/>
      <c r="U28" s="169"/>
    </row>
    <row r="29" spans="3:23" ht="15.95" customHeight="1" x14ac:dyDescent="0.2">
      <c r="C29" s="144"/>
      <c r="D29" s="145">
        <v>4</v>
      </c>
      <c r="E29" s="168" t="s">
        <v>87</v>
      </c>
      <c r="F29" s="168"/>
      <c r="G29" s="156">
        <v>45.916666666666664</v>
      </c>
      <c r="H29" s="170">
        <v>12</v>
      </c>
      <c r="I29" s="145">
        <v>5</v>
      </c>
      <c r="J29" s="168" t="s">
        <v>100</v>
      </c>
      <c r="K29" s="168"/>
      <c r="L29" s="168"/>
      <c r="M29" s="156">
        <v>42</v>
      </c>
      <c r="N29" s="145">
        <v>1</v>
      </c>
      <c r="T29" s="169"/>
      <c r="U29" s="169"/>
    </row>
    <row r="30" spans="3:23" ht="15.95" customHeight="1" x14ac:dyDescent="0.2">
      <c r="C30" s="144"/>
      <c r="D30" s="145">
        <v>6</v>
      </c>
      <c r="E30" s="168" t="s">
        <v>57</v>
      </c>
      <c r="F30" s="168"/>
      <c r="G30" s="156">
        <v>45.363636363636367</v>
      </c>
      <c r="H30" s="170">
        <v>11</v>
      </c>
      <c r="I30" s="145">
        <v>6</v>
      </c>
      <c r="J30" s="168" t="s">
        <v>54</v>
      </c>
      <c r="K30" s="168"/>
      <c r="L30" s="168"/>
      <c r="M30" s="156">
        <v>41.888888888888886</v>
      </c>
      <c r="N30" s="145">
        <v>9</v>
      </c>
      <c r="T30" s="169"/>
      <c r="U30" s="169"/>
    </row>
    <row r="31" spans="3:23" ht="15.95" customHeight="1" x14ac:dyDescent="0.2">
      <c r="C31" s="144"/>
      <c r="D31" s="145">
        <v>2</v>
      </c>
      <c r="E31" s="168" t="s">
        <v>74</v>
      </c>
      <c r="F31" s="168"/>
      <c r="G31" s="156">
        <v>45.333333333333336</v>
      </c>
      <c r="H31" s="170">
        <v>9</v>
      </c>
      <c r="I31" s="145">
        <v>5</v>
      </c>
      <c r="J31" s="168" t="s">
        <v>111</v>
      </c>
      <c r="K31" s="168"/>
      <c r="L31" s="168"/>
      <c r="M31" s="156">
        <v>41.375</v>
      </c>
      <c r="N31" s="145">
        <v>8</v>
      </c>
      <c r="T31" s="169"/>
      <c r="U31" s="169"/>
    </row>
    <row r="32" spans="3:23" ht="15.95" customHeight="1" x14ac:dyDescent="0.2">
      <c r="C32" s="144"/>
      <c r="D32" s="145">
        <v>1</v>
      </c>
      <c r="E32" s="168" t="s">
        <v>71</v>
      </c>
      <c r="F32" s="168"/>
      <c r="G32" s="156">
        <v>45.285714285714285</v>
      </c>
      <c r="H32" s="170">
        <v>7</v>
      </c>
      <c r="I32" s="145">
        <v>4</v>
      </c>
      <c r="J32" s="168" t="s">
        <v>89</v>
      </c>
      <c r="K32" s="168"/>
      <c r="L32" s="168"/>
      <c r="M32" s="156">
        <v>41.333333333333336</v>
      </c>
      <c r="N32" s="145">
        <v>12</v>
      </c>
      <c r="T32" s="169"/>
      <c r="U32" s="169"/>
    </row>
    <row r="33" spans="3:21" ht="15.95" customHeight="1" x14ac:dyDescent="0.2">
      <c r="C33" s="144"/>
      <c r="D33" s="145">
        <v>6</v>
      </c>
      <c r="E33" s="168" t="s">
        <v>53</v>
      </c>
      <c r="F33" s="168"/>
      <c r="G33" s="156">
        <v>45.2</v>
      </c>
      <c r="H33" s="170">
        <v>10</v>
      </c>
      <c r="I33" s="145">
        <v>4</v>
      </c>
      <c r="J33" s="168" t="s">
        <v>125</v>
      </c>
      <c r="K33" s="168"/>
      <c r="L33" s="168"/>
      <c r="M33" s="156">
        <v>41.272727272727273</v>
      </c>
      <c r="N33" s="145">
        <v>11</v>
      </c>
      <c r="R33" s="145"/>
      <c r="T33" s="169"/>
      <c r="U33" s="169"/>
    </row>
    <row r="34" spans="3:21" ht="15.95" customHeight="1" x14ac:dyDescent="0.2">
      <c r="C34" s="144"/>
      <c r="D34" s="145">
        <v>7</v>
      </c>
      <c r="E34" s="168" t="s">
        <v>104</v>
      </c>
      <c r="F34" s="168"/>
      <c r="G34" s="156">
        <v>45.18181818181818</v>
      </c>
      <c r="H34" s="170">
        <v>11</v>
      </c>
      <c r="I34" s="145">
        <v>6</v>
      </c>
      <c r="J34" s="168" t="s">
        <v>55</v>
      </c>
      <c r="K34" s="168"/>
      <c r="L34" s="168"/>
      <c r="M34" s="156">
        <v>41.125</v>
      </c>
      <c r="N34" s="145">
        <v>8</v>
      </c>
      <c r="T34" s="169"/>
      <c r="U34" s="169"/>
    </row>
    <row r="35" spans="3:21" ht="15.95" customHeight="1" x14ac:dyDescent="0.2">
      <c r="C35" s="144"/>
      <c r="D35" s="145">
        <v>6</v>
      </c>
      <c r="E35" s="168" t="s">
        <v>56</v>
      </c>
      <c r="F35" s="168"/>
      <c r="G35" s="156">
        <v>45</v>
      </c>
      <c r="H35" s="170">
        <v>8</v>
      </c>
      <c r="I35" s="145">
        <v>7</v>
      </c>
      <c r="J35" s="168" t="s">
        <v>109</v>
      </c>
      <c r="K35" s="168"/>
      <c r="L35" s="168"/>
      <c r="M35" s="156">
        <v>41</v>
      </c>
      <c r="N35" s="145">
        <v>8</v>
      </c>
      <c r="T35" s="169"/>
    </row>
    <row r="36" spans="3:21" ht="15.95" customHeight="1" x14ac:dyDescent="0.2">
      <c r="C36" s="144"/>
      <c r="D36" s="145">
        <v>5</v>
      </c>
      <c r="E36" s="168" t="s">
        <v>96</v>
      </c>
      <c r="F36" s="168"/>
      <c r="G36" s="156">
        <v>44.909090909090907</v>
      </c>
      <c r="H36" s="170">
        <v>11</v>
      </c>
      <c r="I36" s="145">
        <v>4</v>
      </c>
      <c r="J36" s="168" t="s">
        <v>88</v>
      </c>
      <c r="K36" s="168"/>
      <c r="L36" s="168"/>
      <c r="M36" s="156">
        <v>40.81818181818182</v>
      </c>
      <c r="N36" s="145">
        <v>11</v>
      </c>
      <c r="T36" s="169"/>
      <c r="U36" s="169"/>
    </row>
    <row r="37" spans="3:21" ht="15.95" customHeight="1" x14ac:dyDescent="0.2">
      <c r="C37" s="144"/>
      <c r="D37" s="145">
        <v>7</v>
      </c>
      <c r="E37" s="168" t="s">
        <v>105</v>
      </c>
      <c r="F37" s="168"/>
      <c r="G37" s="156">
        <v>44.81818181818182</v>
      </c>
      <c r="H37" s="170">
        <v>11</v>
      </c>
      <c r="I37" s="145">
        <v>5</v>
      </c>
      <c r="J37" s="168" t="s">
        <v>101</v>
      </c>
      <c r="K37" s="168"/>
      <c r="L37" s="168"/>
      <c r="M37" s="156">
        <v>40.5</v>
      </c>
      <c r="N37" s="145">
        <v>2</v>
      </c>
      <c r="T37" s="169"/>
      <c r="U37" s="169"/>
    </row>
    <row r="38" spans="3:21" ht="15.95" customHeight="1" x14ac:dyDescent="0.2">
      <c r="C38" s="144"/>
      <c r="D38" s="145">
        <v>2</v>
      </c>
      <c r="E38" s="168" t="s">
        <v>75</v>
      </c>
      <c r="F38" s="168"/>
      <c r="G38" s="156">
        <v>44.2</v>
      </c>
      <c r="H38" s="170">
        <v>10</v>
      </c>
      <c r="I38" s="145">
        <v>1</v>
      </c>
      <c r="J38" s="168" t="s">
        <v>72</v>
      </c>
      <c r="K38" s="168"/>
      <c r="L38" s="168"/>
      <c r="M38" s="156">
        <v>40.428571428571431</v>
      </c>
      <c r="N38" s="145">
        <v>7</v>
      </c>
      <c r="T38" s="169"/>
    </row>
    <row r="39" spans="3:21" ht="15.95" customHeight="1" x14ac:dyDescent="0.2">
      <c r="C39" s="144"/>
      <c r="D39" s="145">
        <v>2</v>
      </c>
      <c r="E39" s="168" t="s">
        <v>80</v>
      </c>
      <c r="F39" s="168"/>
      <c r="G39" s="156">
        <v>44</v>
      </c>
      <c r="H39" s="170">
        <v>8</v>
      </c>
      <c r="I39" s="145">
        <v>3</v>
      </c>
      <c r="J39" s="168" t="s">
        <v>81</v>
      </c>
      <c r="K39" s="168"/>
      <c r="L39" s="168"/>
      <c r="M39" s="156">
        <v>40</v>
      </c>
      <c r="N39" s="145">
        <v>1</v>
      </c>
      <c r="T39" s="169"/>
      <c r="U39" s="169"/>
    </row>
    <row r="40" spans="3:21" ht="15.95" customHeight="1" x14ac:dyDescent="0.2">
      <c r="C40" s="144"/>
      <c r="D40" s="145">
        <v>2</v>
      </c>
      <c r="E40" s="168" t="s">
        <v>78</v>
      </c>
      <c r="F40" s="168"/>
      <c r="G40" s="156">
        <v>44</v>
      </c>
      <c r="H40" s="170">
        <v>1</v>
      </c>
      <c r="I40" s="145">
        <v>1</v>
      </c>
      <c r="J40" s="168" t="s">
        <v>66</v>
      </c>
      <c r="K40" s="168"/>
      <c r="L40" s="168"/>
      <c r="M40" s="156">
        <v>39.909090909090907</v>
      </c>
      <c r="N40" s="145">
        <v>11</v>
      </c>
      <c r="T40" s="169"/>
      <c r="U40" s="169"/>
    </row>
    <row r="41" spans="3:21" ht="15.95" customHeight="1" x14ac:dyDescent="0.2">
      <c r="C41" s="144"/>
      <c r="D41" s="145">
        <v>2</v>
      </c>
      <c r="E41" s="168" t="s">
        <v>79</v>
      </c>
      <c r="F41" s="168"/>
      <c r="G41" s="156">
        <v>44</v>
      </c>
      <c r="H41" s="170">
        <v>1</v>
      </c>
      <c r="I41" s="145">
        <v>3</v>
      </c>
      <c r="J41" s="168" t="s">
        <v>82</v>
      </c>
      <c r="K41" s="168"/>
      <c r="L41" s="168"/>
      <c r="M41" s="156">
        <v>39.4</v>
      </c>
      <c r="N41" s="145">
        <v>5</v>
      </c>
      <c r="T41" s="169"/>
      <c r="U41" s="169"/>
    </row>
    <row r="42" spans="3:21" ht="15.95" customHeight="1" x14ac:dyDescent="0.2">
      <c r="C42" s="144"/>
      <c r="D42" s="145">
        <v>2</v>
      </c>
      <c r="E42" s="168" t="s">
        <v>77</v>
      </c>
      <c r="F42" s="168"/>
      <c r="G42" s="156">
        <v>43.857142857142854</v>
      </c>
      <c r="H42" s="170">
        <v>7</v>
      </c>
      <c r="I42" s="145">
        <v>7</v>
      </c>
      <c r="J42" s="168" t="s">
        <v>107</v>
      </c>
      <c r="K42" s="168"/>
      <c r="L42" s="168"/>
      <c r="M42" s="156">
        <v>38.5</v>
      </c>
      <c r="N42" s="145">
        <v>4</v>
      </c>
      <c r="T42" s="169"/>
      <c r="U42" s="169"/>
    </row>
    <row r="43" spans="3:21" ht="15.95" customHeight="1" x14ac:dyDescent="0.2">
      <c r="C43" s="144"/>
      <c r="D43" s="145">
        <v>1</v>
      </c>
      <c r="E43" s="168" t="s">
        <v>68</v>
      </c>
      <c r="F43" s="168"/>
      <c r="G43" s="156">
        <v>43.833333333333336</v>
      </c>
      <c r="H43" s="170">
        <v>6</v>
      </c>
      <c r="I43" s="145">
        <v>4</v>
      </c>
      <c r="J43" s="168" t="s">
        <v>91</v>
      </c>
      <c r="K43" s="168"/>
      <c r="L43" s="168"/>
      <c r="M43" s="156">
        <v>32</v>
      </c>
      <c r="N43" s="145">
        <v>1</v>
      </c>
      <c r="T43" s="169"/>
      <c r="U43" s="169"/>
    </row>
    <row r="44" spans="3:21" ht="15.95" customHeight="1" x14ac:dyDescent="0.2">
      <c r="C44" s="144"/>
      <c r="D44" s="145">
        <v>4</v>
      </c>
      <c r="E44" s="168" t="s">
        <v>90</v>
      </c>
      <c r="F44" s="168"/>
      <c r="G44" s="156">
        <v>43.5</v>
      </c>
      <c r="H44" s="170">
        <v>2</v>
      </c>
      <c r="I44" s="145">
        <v>4</v>
      </c>
      <c r="J44" s="168" t="s">
        <v>92</v>
      </c>
      <c r="K44" s="168"/>
      <c r="L44" s="168"/>
      <c r="M44" s="156" t="e">
        <v>#DIV/0!</v>
      </c>
      <c r="N44" s="145">
        <v>0</v>
      </c>
      <c r="T44" s="169"/>
      <c r="U44" s="169"/>
    </row>
    <row r="45" spans="3:21" ht="15.95" customHeight="1" x14ac:dyDescent="0.2">
      <c r="C45" s="144"/>
      <c r="D45" s="145">
        <v>7</v>
      </c>
      <c r="E45" s="168" t="s">
        <v>108</v>
      </c>
      <c r="F45" s="168"/>
      <c r="G45" s="156">
        <v>43.454545454545453</v>
      </c>
      <c r="H45" s="170">
        <v>11</v>
      </c>
      <c r="I45" s="145"/>
      <c r="J45" s="168"/>
      <c r="K45" s="168"/>
      <c r="L45" s="168"/>
      <c r="M45" s="156"/>
      <c r="N45" s="145"/>
      <c r="T45" s="169"/>
      <c r="U45" s="169"/>
    </row>
    <row r="46" spans="3:21" ht="15.95" customHeight="1" x14ac:dyDescent="0.2">
      <c r="C46" s="144"/>
      <c r="D46" s="145"/>
      <c r="E46" s="168"/>
      <c r="F46" s="168"/>
      <c r="G46" s="156"/>
      <c r="H46" s="170"/>
      <c r="I46" s="145"/>
      <c r="J46" s="168"/>
      <c r="K46" s="168"/>
      <c r="L46" s="168"/>
      <c r="M46" s="156"/>
      <c r="N46" s="145"/>
      <c r="Q46" s="145"/>
      <c r="T46" s="169"/>
    </row>
    <row r="47" spans="3:21" ht="20.100000000000001" customHeight="1" x14ac:dyDescent="0.2">
      <c r="T47" s="169"/>
      <c r="U47" s="169"/>
    </row>
    <row r="48" spans="3:21" ht="20.100000000000001" customHeight="1" x14ac:dyDescent="0.2">
      <c r="E48" s="168" t="s">
        <v>124</v>
      </c>
      <c r="F48" s="168"/>
      <c r="G48" s="168"/>
      <c r="H48" s="168"/>
      <c r="I48" s="168"/>
      <c r="J48" s="168"/>
      <c r="K48" s="168"/>
      <c r="L48" s="168"/>
      <c r="M48" s="168"/>
      <c r="N48" s="144"/>
      <c r="T48" s="169"/>
    </row>
    <row r="49" spans="20:21" ht="20.100000000000001" customHeight="1" x14ac:dyDescent="0.2">
      <c r="T49" s="169"/>
      <c r="U49" s="169"/>
    </row>
    <row r="50" spans="20:21" ht="20.100000000000001" customHeight="1" x14ac:dyDescent="0.2">
      <c r="T50" s="169"/>
      <c r="U50" s="169"/>
    </row>
    <row r="51" spans="20:21" ht="20.100000000000001" customHeight="1" x14ac:dyDescent="0.2">
      <c r="T51" s="169"/>
      <c r="U51" s="169"/>
    </row>
    <row r="52" spans="20:21" ht="20.100000000000001" customHeight="1" x14ac:dyDescent="0.2">
      <c r="T52" s="169"/>
      <c r="U52" s="169"/>
    </row>
    <row r="53" spans="20:21" ht="20.100000000000001" customHeight="1" x14ac:dyDescent="0.2">
      <c r="T53" s="169"/>
      <c r="U53" s="169"/>
    </row>
    <row r="54" spans="20:21" ht="20.100000000000001" customHeight="1" x14ac:dyDescent="0.2">
      <c r="T54" s="169"/>
      <c r="U54" s="169"/>
    </row>
    <row r="55" spans="20:21" ht="20.100000000000001" customHeight="1" x14ac:dyDescent="0.2">
      <c r="T55" s="169"/>
      <c r="U55" s="169"/>
    </row>
    <row r="56" spans="20:21" ht="20.100000000000001" customHeight="1" x14ac:dyDescent="0.2">
      <c r="T56" s="169"/>
      <c r="U56" s="169"/>
    </row>
    <row r="57" spans="20:21" ht="20.100000000000001" customHeight="1" x14ac:dyDescent="0.2">
      <c r="T57" s="169"/>
      <c r="U57" s="169"/>
    </row>
    <row r="58" spans="20:21" ht="20.100000000000001" customHeight="1" x14ac:dyDescent="0.2">
      <c r="T58" s="169"/>
      <c r="U58" s="169"/>
    </row>
    <row r="59" spans="20:21" ht="20.100000000000001" customHeight="1" x14ac:dyDescent="0.2">
      <c r="T59" s="169"/>
    </row>
    <row r="60" spans="20:21" ht="20.100000000000001" customHeight="1" x14ac:dyDescent="0.2">
      <c r="T60" s="169"/>
      <c r="U60" s="169"/>
    </row>
    <row r="61" spans="20:21" ht="20.100000000000001" customHeight="1" x14ac:dyDescent="0.2">
      <c r="T61" s="169"/>
      <c r="U61" s="169"/>
    </row>
    <row r="62" spans="20:21" ht="20.100000000000001" customHeight="1" x14ac:dyDescent="0.2">
      <c r="T62" s="169"/>
      <c r="U62" s="169"/>
    </row>
    <row r="63" spans="20:21" ht="20.100000000000001" customHeight="1" x14ac:dyDescent="0.2">
      <c r="T63" s="169"/>
      <c r="U63" s="169"/>
    </row>
    <row r="64" spans="20:21" ht="20.100000000000001" customHeight="1" x14ac:dyDescent="0.2">
      <c r="T64" s="169"/>
    </row>
    <row r="65" spans="18:21" ht="20.100000000000001" customHeight="1" x14ac:dyDescent="0.2">
      <c r="R65" s="168"/>
      <c r="T65" s="169"/>
      <c r="U65" s="169"/>
    </row>
    <row r="66" spans="18:21" ht="20.100000000000001" customHeight="1" x14ac:dyDescent="0.2">
      <c r="T66" s="169"/>
    </row>
    <row r="67" spans="18:21" ht="20.100000000000001" customHeight="1" x14ac:dyDescent="0.2">
      <c r="T67" s="169"/>
      <c r="U67" s="169"/>
    </row>
    <row r="68" spans="18:21" ht="20.100000000000001" customHeight="1" x14ac:dyDescent="0.2">
      <c r="T68" s="169"/>
      <c r="U68" s="169"/>
    </row>
    <row r="69" spans="18:21" ht="20.100000000000001" customHeight="1" x14ac:dyDescent="0.2"/>
    <row r="70" spans="18:21" ht="20.100000000000001" customHeight="1" x14ac:dyDescent="0.2"/>
    <row r="71" spans="18:21" ht="20.100000000000001" customHeight="1" x14ac:dyDescent="0.2"/>
    <row r="72" spans="18:21" ht="20.100000000000001" customHeight="1" x14ac:dyDescent="0.2"/>
    <row r="73" spans="18:21" ht="20.100000000000001" customHeight="1" x14ac:dyDescent="0.2"/>
  </sheetData>
  <sortState xmlns:xlrd2="http://schemas.microsoft.com/office/spreadsheetml/2017/richdata2" ref="R20:U67">
    <sortCondition descending="1" ref="T20:T67"/>
  </sortState>
  <mergeCells count="5">
    <mergeCell ref="E1:M1"/>
    <mergeCell ref="D2:N2"/>
    <mergeCell ref="F6:G6"/>
    <mergeCell ref="E18:F18"/>
    <mergeCell ref="J18:L18"/>
  </mergeCells>
  <pageMargins left="0.25" right="0.25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DIVISION  3</vt:lpstr>
      <vt:lpstr>2025-26 FINAL AVERAGES</vt:lpstr>
      <vt:lpstr>'2025-26 FINAL AVERAGES'!Print_Area</vt:lpstr>
      <vt:lpstr>'DIVISION 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David Luchini</cp:lastModifiedBy>
  <cp:lastPrinted>2026-04-19T17:32:40Z</cp:lastPrinted>
  <dcterms:created xsi:type="dcterms:W3CDTF">2000-01-16T13:19:47Z</dcterms:created>
  <dcterms:modified xsi:type="dcterms:W3CDTF">2026-04-19T17:32:48Z</dcterms:modified>
</cp:coreProperties>
</file>